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240" activeTab="0"/>
  </bookViews>
  <sheets>
    <sheet name="施設・設備使用一覧" sheetId="1" r:id="rId1"/>
    <sheet name="申請書 " sheetId="2" r:id="rId2"/>
  </sheets>
  <definedNames>
    <definedName name="_xlnm.Print_Area" localSheetId="0">'施設・設備使用一覧'!$A$1:$AO$37</definedName>
    <definedName name="_xlnm.Print_Area" localSheetId="1">'申請書 '!$A$1:$K$47</definedName>
  </definedNames>
  <calcPr fullCalcOnLoad="1"/>
</workbook>
</file>

<file path=xl/sharedStrings.xml><?xml version="1.0" encoding="utf-8"?>
<sst xmlns="http://schemas.openxmlformats.org/spreadsheetml/2006/main" count="425" uniqueCount="168">
  <si>
    <t>スタンド区分</t>
  </si>
  <si>
    <t>照明</t>
  </si>
  <si>
    <t>１階ゲート</t>
  </si>
  <si>
    <t>観覧席ゲート</t>
  </si>
  <si>
    <t>全点灯</t>
  </si>
  <si>
    <t>医務室</t>
  </si>
  <si>
    <t>室内走路</t>
  </si>
  <si>
    <t>地下トレジム室</t>
  </si>
  <si>
    <t>１１０号（ｺﾝﾋﾟｭｰﾀｰ室）</t>
  </si>
  <si>
    <t>調整池</t>
  </si>
  <si>
    <t>ﾊﾞｯｸｽﾀﾝﾄﾞ更衣室１</t>
  </si>
  <si>
    <t>ﾊﾞｯｸｽﾀﾝﾄﾞ更衣室２</t>
  </si>
  <si>
    <t>ﾊﾞｯｸｽﾀﾝﾄﾞ更衣室３</t>
  </si>
  <si>
    <t>ﾊﾞｯｸｽﾀﾝﾄﾞ更衣室４</t>
  </si>
  <si>
    <t>H)</t>
  </si>
  <si>
    <t>～</t>
  </si>
  <si>
    <t>～</t>
  </si>
  <si>
    <t>場内放送器具</t>
  </si>
  <si>
    <t>有料公園施設使用許可申請書（陸上競技場等）</t>
  </si>
  <si>
    <t>下記のとおり有料公園施設を利用したいので、許可されるよう申請します。</t>
  </si>
  <si>
    <t>申請者</t>
  </si>
  <si>
    <t>団体名</t>
  </si>
  <si>
    <t>住所</t>
  </si>
  <si>
    <t>氏名</t>
  </si>
  <si>
    <t>電話</t>
  </si>
  <si>
    <t>利用目的</t>
  </si>
  <si>
    <t>利用期日</t>
  </si>
  <si>
    <t>※照明点灯時間</t>
  </si>
  <si>
    <t>施設名</t>
  </si>
  <si>
    <t>利用時間</t>
  </si>
  <si>
    <t>計</t>
  </si>
  <si>
    <t>利用人数</t>
  </si>
  <si>
    <t>※使用料</t>
  </si>
  <si>
    <t>一般</t>
  </si>
  <si>
    <t>学生以下</t>
  </si>
  <si>
    <t>男</t>
  </si>
  <si>
    <t>女</t>
  </si>
  <si>
    <t>陸上競技場</t>
  </si>
  <si>
    <t>観覧席全部使用</t>
  </si>
  <si>
    <t>メインスタンドのみ</t>
  </si>
  <si>
    <t>高校生以下</t>
  </si>
  <si>
    <t>補助競技場</t>
  </si>
  <si>
    <t>投てき場</t>
  </si>
  <si>
    <t>入場料徴収</t>
  </si>
  <si>
    <t>※　①</t>
  </si>
  <si>
    <t>利用の区分</t>
  </si>
  <si>
    <t>使用料計</t>
  </si>
  <si>
    <t>※
附属設備使用料</t>
  </si>
  <si>
    <t>夜間照明</t>
  </si>
  <si>
    <t>１/４ 点灯</t>
  </si>
  <si>
    <t>会議室A</t>
  </si>
  <si>
    <t>１/２ 点灯</t>
  </si>
  <si>
    <t>会議室B</t>
  </si>
  <si>
    <t>会議室C</t>
  </si>
  <si>
    <t>会議室D</t>
  </si>
  <si>
    <t>陸上競技器具</t>
  </si>
  <si>
    <t>小放送室</t>
  </si>
  <si>
    <t>※　領　収　済</t>
  </si>
  <si>
    <t>※　許　可</t>
  </si>
  <si>
    <t>備　　考</t>
  </si>
  <si>
    <t>※ ②</t>
  </si>
  <si>
    <t>※</t>
  </si>
  <si>
    <t>①＋②</t>
  </si>
  <si>
    <t>合　計</t>
  </si>
  <si>
    <t>◎陸上競技場を学生以下、その他の施設を高校生以下の者が利用するときの施設使用料に</t>
  </si>
  <si>
    <t>　 ついては、消費税は含まない。</t>
  </si>
  <si>
    <t>(</t>
  </si>
  <si>
    <t>会議室E</t>
  </si>
  <si>
    <t>放送器具等操作室</t>
  </si>
  <si>
    <t>会議室F</t>
  </si>
  <si>
    <t>写真判定装置</t>
  </si>
  <si>
    <t>応接室</t>
  </si>
  <si>
    <t>貴賓室</t>
  </si>
  <si>
    <t>陸上競技器具（補助）</t>
  </si>
  <si>
    <t>観覧席使用はなし又は
メインスタンドのみ</t>
  </si>
  <si>
    <t>　　　無　　　　有　</t>
  </si>
  <si>
    <t xml:space="preserve">　   アマチュアスポーツ学生 　   　アマチュアスポーツ一般 </t>
  </si>
  <si>
    <t>　      アマチュアスポーツ以外</t>
  </si>
  <si>
    <t>陸上競技場附帯施設・設備使用一覧</t>
  </si>
  <si>
    <t>学生</t>
  </si>
  <si>
    <t>プロ</t>
  </si>
  <si>
    <t>観覧席全使用</t>
  </si>
  <si>
    <t>入場料最低額</t>
  </si>
  <si>
    <t>KKWING</t>
  </si>
  <si>
    <t>補助</t>
  </si>
  <si>
    <t>投てき場</t>
  </si>
  <si>
    <t>補助競技場</t>
  </si>
  <si>
    <t>金額</t>
  </si>
  <si>
    <t>区分</t>
  </si>
  <si>
    <t>入場料</t>
  </si>
  <si>
    <t>1/2減免</t>
  </si>
  <si>
    <t>全額減免</t>
  </si>
  <si>
    <t>入場料金額</t>
  </si>
  <si>
    <t>投てき</t>
  </si>
  <si>
    <t>勤務先・自宅・携帯</t>
  </si>
  <si>
    <t>　　（　　　　　）　　　　　－</t>
  </si>
  <si>
    <t>円</t>
  </si>
  <si>
    <t>２階売店</t>
  </si>
  <si>
    <t>３階売店</t>
  </si>
  <si>
    <t>注１　　※欄は記入しないでください。</t>
  </si>
  <si>
    <t>シャッター</t>
  </si>
  <si>
    <t>ジャバラ</t>
  </si>
  <si>
    <t>エレベーター前シャッター</t>
  </si>
  <si>
    <t>ピロティ使用</t>
  </si>
  <si>
    <t>５階ＷＣ</t>
  </si>
  <si>
    <t>地下跳躍練習場</t>
  </si>
  <si>
    <t>メインスタンド側</t>
  </si>
  <si>
    <t>　　　　　　</t>
  </si>
  <si>
    <t>※調整池を駐車場として利用する場合は、使用確認書が必要です。</t>
  </si>
  <si>
    <t>※太枠内は無料設備です。</t>
  </si>
  <si>
    <t>人</t>
  </si>
  <si>
    <t>　時　　　分　</t>
  </si>
  <si>
    <t>　　　時　　　分　～</t>
  </si>
  <si>
    <t>　　時　　　分～</t>
  </si>
  <si>
    <t>　　時　　　分　</t>
  </si>
  <si>
    <t>別記様式第1号その5（第2条関係）</t>
  </si>
  <si>
    <t>熊本県スポーツ振興事業団・ミズノグループ　様</t>
  </si>
  <si>
    <r>
      <t xml:space="preserve">場内放送器具 </t>
    </r>
    <r>
      <rPr>
        <sz val="11"/>
        <rFont val="ＭＳ Ｐゴシック"/>
        <family val="3"/>
      </rPr>
      <t xml:space="preserve">      </t>
    </r>
  </si>
  <si>
    <r>
      <t>写真判定装置</t>
    </r>
    <r>
      <rPr>
        <sz val="11"/>
        <rFont val="ＭＳ Ｐゴシック"/>
        <family val="3"/>
      </rPr>
      <t xml:space="preserve">       </t>
    </r>
  </si>
  <si>
    <t>応接室</t>
  </si>
  <si>
    <t>貴賓室</t>
  </si>
  <si>
    <t>会議室C　２０１号室</t>
  </si>
  <si>
    <t>会議室C　２０６号室</t>
  </si>
  <si>
    <t>会議室D　２０２号室</t>
  </si>
  <si>
    <t>会議室D　２０３号室</t>
  </si>
  <si>
    <t>会議室D　２０４号室</t>
  </si>
  <si>
    <t>会議室D　２０５号室</t>
  </si>
  <si>
    <r>
      <t>会議室E　M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１号室</t>
    </r>
    <r>
      <rPr>
        <sz val="11"/>
        <rFont val="ＭＳ Ｐゴシック"/>
        <family val="3"/>
      </rPr>
      <t xml:space="preserve"> </t>
    </r>
  </si>
  <si>
    <r>
      <t>会議室E　</t>
    </r>
    <r>
      <rPr>
        <sz val="11"/>
        <rFont val="ＭＳ Ｐゴシック"/>
        <family val="3"/>
      </rPr>
      <t>MR</t>
    </r>
    <r>
      <rPr>
        <sz val="11"/>
        <rFont val="ＭＳ Ｐゴシック"/>
        <family val="3"/>
      </rPr>
      <t>４号室</t>
    </r>
    <r>
      <rPr>
        <sz val="11"/>
        <rFont val="ＭＳ Ｐゴシック"/>
        <family val="3"/>
      </rPr>
      <t xml:space="preserve"> </t>
    </r>
  </si>
  <si>
    <r>
      <t>会議室F　</t>
    </r>
    <r>
      <rPr>
        <sz val="11"/>
        <rFont val="ＭＳ Ｐゴシック"/>
        <family val="3"/>
      </rPr>
      <t>MR</t>
    </r>
    <r>
      <rPr>
        <sz val="11"/>
        <rFont val="ＭＳ Ｐゴシック"/>
        <family val="3"/>
      </rPr>
      <t>２号室</t>
    </r>
    <r>
      <rPr>
        <sz val="11"/>
        <rFont val="ＭＳ Ｐゴシック"/>
        <family val="3"/>
      </rPr>
      <t xml:space="preserve"> </t>
    </r>
  </si>
  <si>
    <r>
      <t>会議室F　</t>
    </r>
    <r>
      <rPr>
        <sz val="11"/>
        <rFont val="ＭＳ Ｐゴシック"/>
        <family val="3"/>
      </rPr>
      <t>MR</t>
    </r>
    <r>
      <rPr>
        <sz val="11"/>
        <rFont val="ＭＳ Ｐゴシック"/>
        <family val="3"/>
      </rPr>
      <t>３号室</t>
    </r>
    <r>
      <rPr>
        <sz val="11"/>
        <rFont val="ＭＳ Ｐゴシック"/>
        <family val="3"/>
      </rPr>
      <t xml:space="preserve"> </t>
    </r>
  </si>
  <si>
    <t>〒          -</t>
  </si>
  <si>
    <t>大型映像装置Ｂ</t>
  </si>
  <si>
    <t>大型映像装置Ａ</t>
  </si>
  <si>
    <t>補助灯</t>
  </si>
  <si>
    <t>陸上競技器具（補助)</t>
  </si>
  <si>
    <t>陸上競技器具（競技場)</t>
  </si>
  <si>
    <t>ドーピング検査室</t>
  </si>
  <si>
    <t>更衣室Ａ</t>
  </si>
  <si>
    <t>控室Ａ</t>
  </si>
  <si>
    <t>更衣室Ｂ</t>
  </si>
  <si>
    <t>控室Ｂ</t>
  </si>
  <si>
    <t>）</t>
  </si>
  <si>
    <t>（</t>
  </si>
  <si>
    <t>補助灯</t>
  </si>
  <si>
    <t>更衣室</t>
  </si>
  <si>
    <t>控室</t>
  </si>
  <si>
    <t>会議室A　１０２号室</t>
  </si>
  <si>
    <t>会議室A　１０３号室</t>
  </si>
  <si>
    <t>会議室A　１０４号室</t>
  </si>
  <si>
    <t>会議室A　１０５号室</t>
  </si>
  <si>
    <t>会議室A　１０６号室</t>
  </si>
  <si>
    <t>会議室A　１０７号室</t>
  </si>
  <si>
    <t>バックスタンド側</t>
  </si>
  <si>
    <t>会議室A　１０８号室</t>
  </si>
  <si>
    <t>会議室A　１０９号室</t>
  </si>
  <si>
    <t>会議室B　１１４号室</t>
  </si>
  <si>
    <t>補助灯</t>
  </si>
  <si>
    <t>小放送室(広)</t>
  </si>
  <si>
    <t>小放送室(狭)</t>
  </si>
  <si>
    <t>第1休憩室（応接室）</t>
  </si>
  <si>
    <t>第2休憩室（貴賓室）</t>
  </si>
  <si>
    <t>令和　　年　　月　　日　　(　　)</t>
  </si>
  <si>
    <t>令和　　年　　月　　日</t>
  </si>
  <si>
    <t>令和　　　年　　　月　　　日　　(　　　)</t>
  </si>
  <si>
    <t xml:space="preserve">放送用具等操作室 </t>
  </si>
  <si>
    <t>放送用具等操作室</t>
  </si>
  <si>
    <t>　　時　　　分～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</si>
</sst>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h"/>
    <numFmt numFmtId="178" formatCode="0_);[Red]\(0\)"/>
    <numFmt numFmtId="179" formatCode="0_ "/>
    <numFmt numFmtId="180" formatCode="h&quot;時　　&quot;mm&quot;分&quot;;@"/>
    <numFmt numFmtId="181" formatCode="\ \ h&quot;時　　&quot;mm&quot;分&quot;&quot;～&quot;;@"/>
    <numFmt numFmtId="182" formatCode="h\ &quot;時&quot;&quot;間&quot;"/>
    <numFmt numFmtId="183" formatCode="\(&quot;最&quot;&quot;高&quot;&quot;入&quot;&quot;場&quot;&quot;料&quot;\:\ \ \ @\ &quot;円&quot;\)"/>
    <numFmt numFmtId="184" formatCode="0&quot;円&quot;"/>
    <numFmt numFmtId="185" formatCode="0&quot;人&quot;"/>
    <numFmt numFmtId="186" formatCode="#,##0_ "/>
    <numFmt numFmtId="187" formatCode="0&quot;時間&quot;"/>
    <numFmt numFmtId="188" formatCode="#,##0_);[Red]\(#,##0\)"/>
    <numFmt numFmtId="189" formatCode="yyyy\ \ &quot;年　&quot;m&quot;月　&quot;d&quot;日　&quot;\(aaa\);@"/>
    <numFmt numFmtId="190" formatCode="yyyy\ \ &quot;年　　&quot;m&quot;月　　&quot;d&quot;日&quot;"/>
    <numFmt numFmtId="191" formatCode="yyyy\ \ &quot;年 　&quot;m&quot;月　 &quot;d&quot;日　　 &quot;aaa\ \ &quot;曜&quot;&quot;日&quot;;@"/>
    <numFmt numFmtId="192" formatCode="0&quot;箇所&quot;"/>
    <numFmt numFmtId="193" formatCode="0&quot; ヶ所&quot;"/>
    <numFmt numFmtId="194" formatCode="[$-411]ggge&quot;年&quot;m&quot;月&quot;d&quot;日&quot;\(aaa\)"/>
    <numFmt numFmtId="195" formatCode="[$-411]ggg\ e\ &quot;年&quot;\ m\ &quot;月&quot;\ d\ &quot;日&quot;\ \(\ aaa\ \)"/>
    <numFmt numFmtId="196" formatCode="[$-411]ggg\ e\ &quot;年&quot;\ m\ &quot;月&quot;\ d\ &quot;日&quot;\(\ aaa\ \)"/>
    <numFmt numFmtId="197" formatCode="[$-411]ggg\ e\ &quot;年&quot;\ m\ &quot;月&quot;\ d\ &quot;日&quot;"/>
    <numFmt numFmtId="198" formatCode="[$-411]ggg\ \ e\ \ &quot;年&quot;\ \ m\ \ &quot;月&quot;\ \ d\ \ &quot;日&quot;\ \(\ \ aaa\ \ \)"/>
    <numFmt numFmtId="199" formatCode="ggg\ e\ &quot;年&quot;\ m\ &quot;月&quot;\ d\ &quot;日&quot;\ \(\ aaa\ \)"/>
    <numFmt numFmtId="200" formatCode="&quot;令和&quot;\ e\ &quot;年&quot;\ m\ &quot;月&quot;\ d\ &quot;日&quot;\ \(\ aaa\ \)"/>
    <numFmt numFmtId="201" formatCode="&quot;令和&quot;\ e\ &quot;年&quot;\ m\ &quot;月&quot;\ d\ &quot;日&quot;"/>
    <numFmt numFmtId="202" formatCode="&quot;令和&quot;\ \ e\ \ &quot;年&quot;\ \ m\ \ &quot;月&quot;\ \ d\ \ &quot;日&quot;\ \(\ \ aaa\ \ \)"/>
    <numFmt numFmtId="203" formatCode="ggg\ e\ &quot;年&quot;\ m\ &quot;月&quot;\ d\ &quot;日&quot;"/>
    <numFmt numFmtId="204" formatCode="ggg\ \ e\ \ &quot;年&quot;\ \ m\ \ &quot;月&quot;\ \ d\ \ &quot;日&quot;\ \(\ \ aaa\ \ \)"/>
    <numFmt numFmtId="205" formatCode="&quot;令和&quot;\ &quot;元&quot;\ &quot;年&quot;\ m\ &quot;月&quot;\ d\ &quot;日&quot;\ \(\ aaa\ \)"/>
    <numFmt numFmtId="206" formatCode="&quot;令和&quot;\ &quot;元&quot;\ &quot;年&quot;\ m\ &quot;月&quot;\ d\ 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.5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hair"/>
      <bottom>
        <color indexed="63"/>
      </bottom>
    </border>
    <border>
      <left style="thick"/>
      <right style="thin"/>
      <top style="thin"/>
      <bottom style="hair"/>
    </border>
    <border>
      <left style="thick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hair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7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186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86" fontId="6" fillId="0" borderId="16" xfId="0" applyNumberFormat="1" applyFont="1" applyBorder="1" applyAlignment="1">
      <alignment horizontal="center" vertical="center" shrinkToFit="1"/>
    </xf>
    <xf numFmtId="186" fontId="6" fillId="0" borderId="16" xfId="0" applyNumberFormat="1" applyFont="1" applyBorder="1" applyAlignment="1">
      <alignment vertical="center" shrinkToFit="1"/>
    </xf>
    <xf numFmtId="186" fontId="6" fillId="0" borderId="16" xfId="0" applyNumberFormat="1" applyFont="1" applyBorder="1" applyAlignment="1">
      <alignment horizontal="center" vertical="center"/>
    </xf>
    <xf numFmtId="185" fontId="6" fillId="0" borderId="16" xfId="0" applyNumberFormat="1" applyFont="1" applyBorder="1" applyAlignment="1">
      <alignment horizontal="center" vertical="center" shrinkToFit="1"/>
    </xf>
    <xf numFmtId="1" fontId="6" fillId="0" borderId="16" xfId="0" applyNumberFormat="1" applyFont="1" applyBorder="1" applyAlignment="1">
      <alignment horizontal="right" vertical="center" shrinkToFit="1"/>
    </xf>
    <xf numFmtId="1" fontId="6" fillId="0" borderId="0" xfId="0" applyNumberFormat="1" applyFont="1" applyAlignment="1">
      <alignment vertical="center"/>
    </xf>
    <xf numFmtId="56" fontId="6" fillId="0" borderId="16" xfId="0" applyNumberFormat="1" applyFont="1" applyBorder="1" applyAlignment="1">
      <alignment vertical="center" shrinkToFit="1"/>
    </xf>
    <xf numFmtId="184" fontId="6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84" fontId="6" fillId="0" borderId="24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 shrinkToFit="1"/>
    </xf>
    <xf numFmtId="188" fontId="6" fillId="0" borderId="13" xfId="0" applyNumberFormat="1" applyFont="1" applyBorder="1" applyAlignment="1">
      <alignment horizontal="right" vertical="center" shrinkToFit="1"/>
    </xf>
    <xf numFmtId="188" fontId="6" fillId="0" borderId="20" xfId="0" applyNumberFormat="1" applyFont="1" applyBorder="1" applyAlignment="1">
      <alignment horizontal="right" vertical="center" shrinkToFit="1"/>
    </xf>
    <xf numFmtId="187" fontId="6" fillId="0" borderId="16" xfId="0" applyNumberFormat="1" applyFont="1" applyBorder="1" applyAlignment="1">
      <alignment horizontal="right" vertical="center" shrinkToFit="1"/>
    </xf>
    <xf numFmtId="187" fontId="6" fillId="0" borderId="22" xfId="0" applyNumberFormat="1" applyFont="1" applyBorder="1" applyAlignment="1">
      <alignment horizontal="right" vertical="center" shrinkToFit="1"/>
    </xf>
    <xf numFmtId="0" fontId="5" fillId="0" borderId="26" xfId="0" applyFont="1" applyBorder="1" applyAlignment="1">
      <alignment vertical="center" shrinkToFit="1"/>
    </xf>
    <xf numFmtId="177" fontId="0" fillId="0" borderId="27" xfId="0" applyNumberFormat="1" applyBorder="1" applyAlignment="1">
      <alignment horizontal="center" vertical="center" shrinkToFit="1"/>
    </xf>
    <xf numFmtId="185" fontId="12" fillId="33" borderId="28" xfId="0" applyNumberFormat="1" applyFont="1" applyFill="1" applyBorder="1" applyAlignment="1">
      <alignment horizontal="right" vertical="center" shrinkToFit="1"/>
    </xf>
    <xf numFmtId="185" fontId="12" fillId="33" borderId="16" xfId="0" applyNumberFormat="1" applyFont="1" applyFill="1" applyBorder="1" applyAlignment="1">
      <alignment horizontal="right" vertical="center" shrinkToFit="1"/>
    </xf>
    <xf numFmtId="14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horizontal="right" vertical="center"/>
    </xf>
    <xf numFmtId="182" fontId="6" fillId="0" borderId="0" xfId="0" applyNumberFormat="1" applyFont="1" applyAlignment="1">
      <alignment horizontal="left" vertical="center"/>
    </xf>
    <xf numFmtId="188" fontId="6" fillId="0" borderId="0" xfId="0" applyNumberFormat="1" applyFont="1" applyAlignment="1">
      <alignment vertical="center"/>
    </xf>
    <xf numFmtId="181" fontId="9" fillId="28" borderId="21" xfId="0" applyNumberFormat="1" applyFont="1" applyFill="1" applyBorder="1" applyAlignment="1">
      <alignment vertical="center" shrinkToFit="1"/>
    </xf>
    <xf numFmtId="180" fontId="9" fillId="28" borderId="29" xfId="0" applyNumberFormat="1" applyFont="1" applyFill="1" applyBorder="1" applyAlignment="1">
      <alignment horizontal="center" vertical="center" shrinkToFit="1"/>
    </xf>
    <xf numFmtId="181" fontId="7" fillId="28" borderId="21" xfId="0" applyNumberFormat="1" applyFont="1" applyFill="1" applyBorder="1" applyAlignment="1">
      <alignment horizontal="center" vertical="center" shrinkToFit="1"/>
    </xf>
    <xf numFmtId="180" fontId="7" fillId="28" borderId="30" xfId="0" applyNumberFormat="1" applyFont="1" applyFill="1" applyBorder="1" applyAlignment="1">
      <alignment horizontal="center" vertical="center" shrinkToFit="1"/>
    </xf>
    <xf numFmtId="181" fontId="7" fillId="28" borderId="31" xfId="0" applyNumberFormat="1" applyFont="1" applyFill="1" applyBorder="1" applyAlignment="1">
      <alignment horizontal="center" vertical="center" shrinkToFit="1"/>
    </xf>
    <xf numFmtId="180" fontId="7" fillId="28" borderId="32" xfId="0" applyNumberFormat="1" applyFont="1" applyFill="1" applyBorder="1" applyAlignment="1">
      <alignment horizontal="center" vertical="center" shrinkToFit="1"/>
    </xf>
    <xf numFmtId="177" fontId="0" fillId="0" borderId="27" xfId="0" applyNumberFormat="1" applyFont="1" applyBorder="1" applyAlignment="1">
      <alignment horizontal="center" vertical="center" shrinkToFit="1"/>
    </xf>
    <xf numFmtId="12" fontId="3" fillId="0" borderId="27" xfId="0" applyNumberFormat="1" applyFont="1" applyBorder="1" applyAlignment="1">
      <alignment horizontal="center" vertical="center"/>
    </xf>
    <xf numFmtId="0" fontId="3" fillId="33" borderId="27" xfId="0" applyFont="1" applyFill="1" applyBorder="1" applyAlignment="1">
      <alignment vertical="center" shrinkToFit="1"/>
    </xf>
    <xf numFmtId="0" fontId="3" fillId="33" borderId="27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186" fontId="6" fillId="0" borderId="0" xfId="0" applyNumberFormat="1" applyFont="1" applyAlignment="1">
      <alignment vertical="center"/>
    </xf>
    <xf numFmtId="0" fontId="3" fillId="0" borderId="27" xfId="0" applyFont="1" applyBorder="1" applyAlignment="1">
      <alignment horizontal="distributed" vertical="center" shrinkToFit="1"/>
    </xf>
    <xf numFmtId="185" fontId="3" fillId="0" borderId="1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Alignment="1">
      <alignment horizontal="right" vertical="center" shrinkToFit="1"/>
    </xf>
    <xf numFmtId="177" fontId="0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3" fillId="33" borderId="28" xfId="0" applyFont="1" applyFill="1" applyBorder="1" applyAlignment="1">
      <alignment vertical="center"/>
    </xf>
    <xf numFmtId="12" fontId="3" fillId="0" borderId="28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180" fontId="9" fillId="28" borderId="30" xfId="0" applyNumberFormat="1" applyFont="1" applyFill="1" applyBorder="1" applyAlignment="1">
      <alignment horizontal="center" vertical="center" shrinkToFit="1"/>
    </xf>
    <xf numFmtId="181" fontId="9" fillId="28" borderId="31" xfId="0" applyNumberFormat="1" applyFont="1" applyFill="1" applyBorder="1" applyAlignment="1">
      <alignment vertical="center" shrinkToFit="1"/>
    </xf>
    <xf numFmtId="176" fontId="3" fillId="34" borderId="16" xfId="0" applyNumberFormat="1" applyFont="1" applyFill="1" applyBorder="1" applyAlignment="1">
      <alignment horizontal="center" vertical="center"/>
    </xf>
    <xf numFmtId="176" fontId="3" fillId="34" borderId="20" xfId="0" applyNumberFormat="1" applyFont="1" applyFill="1" applyBorder="1" applyAlignment="1">
      <alignment horizontal="center" vertical="center"/>
    </xf>
    <xf numFmtId="176" fontId="3" fillId="34" borderId="27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3" fillId="34" borderId="35" xfId="0" applyNumberFormat="1" applyFont="1" applyFill="1" applyBorder="1" applyAlignment="1">
      <alignment horizontal="center" vertical="center"/>
    </xf>
    <xf numFmtId="176" fontId="3" fillId="34" borderId="33" xfId="0" applyNumberFormat="1" applyFont="1" applyFill="1" applyBorder="1" applyAlignment="1">
      <alignment horizontal="center" vertical="center"/>
    </xf>
    <xf numFmtId="176" fontId="3" fillId="33" borderId="27" xfId="0" applyNumberFormat="1" applyFont="1" applyFill="1" applyBorder="1" applyAlignment="1">
      <alignment horizontal="center" vertical="center" shrinkToFit="1"/>
    </xf>
    <xf numFmtId="176" fontId="3" fillId="33" borderId="36" xfId="0" applyNumberFormat="1" applyFont="1" applyFill="1" applyBorder="1" applyAlignment="1">
      <alignment horizontal="center" vertical="center" shrinkToFit="1"/>
    </xf>
    <xf numFmtId="176" fontId="3" fillId="34" borderId="37" xfId="0" applyNumberFormat="1" applyFont="1" applyFill="1" applyBorder="1" applyAlignment="1">
      <alignment horizontal="center" vertical="center"/>
    </xf>
    <xf numFmtId="185" fontId="12" fillId="33" borderId="16" xfId="0" applyNumberFormat="1" applyFont="1" applyFill="1" applyBorder="1" applyAlignment="1">
      <alignment horizontal="right" vertical="center" shrinkToFit="1"/>
    </xf>
    <xf numFmtId="185" fontId="12" fillId="33" borderId="38" xfId="0" applyNumberFormat="1" applyFont="1" applyFill="1" applyBorder="1" applyAlignment="1">
      <alignment horizontal="right" vertical="center" shrinkToFit="1"/>
    </xf>
    <xf numFmtId="176" fontId="3" fillId="34" borderId="20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3" fillId="33" borderId="10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177" fontId="0" fillId="0" borderId="27" xfId="0" applyNumberFormat="1" applyBorder="1" applyAlignment="1">
      <alignment horizontal="center" vertical="center" shrinkToFit="1"/>
    </xf>
    <xf numFmtId="185" fontId="12" fillId="33" borderId="20" xfId="0" applyNumberFormat="1" applyFont="1" applyFill="1" applyBorder="1" applyAlignment="1">
      <alignment horizontal="right" vertical="center" shrinkToFit="1"/>
    </xf>
    <xf numFmtId="185" fontId="12" fillId="33" borderId="10" xfId="0" applyNumberFormat="1" applyFont="1" applyFill="1" applyBorder="1" applyAlignment="1">
      <alignment horizontal="right" vertical="center" shrinkToFit="1"/>
    </xf>
    <xf numFmtId="0" fontId="3" fillId="33" borderId="2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3" fillId="34" borderId="28" xfId="0" applyNumberFormat="1" applyFont="1" applyFill="1" applyBorder="1" applyAlignment="1">
      <alignment horizontal="center" vertical="center"/>
    </xf>
    <xf numFmtId="176" fontId="3" fillId="34" borderId="26" xfId="0" applyNumberFormat="1" applyFont="1" applyFill="1" applyBorder="1" applyAlignment="1">
      <alignment horizontal="center" vertical="center"/>
    </xf>
    <xf numFmtId="176" fontId="3" fillId="34" borderId="36" xfId="0" applyNumberFormat="1" applyFont="1" applyFill="1" applyBorder="1" applyAlignment="1">
      <alignment horizontal="center" vertical="center"/>
    </xf>
    <xf numFmtId="176" fontId="3" fillId="34" borderId="3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34" borderId="41" xfId="0" applyNumberFormat="1" applyFont="1" applyFill="1" applyBorder="1" applyAlignment="1">
      <alignment horizontal="center" vertical="center"/>
    </xf>
    <xf numFmtId="176" fontId="3" fillId="34" borderId="42" xfId="0" applyNumberFormat="1" applyFont="1" applyFill="1" applyBorder="1" applyAlignment="1">
      <alignment horizontal="center" vertical="center"/>
    </xf>
    <xf numFmtId="185" fontId="12" fillId="33" borderId="25" xfId="0" applyNumberFormat="1" applyFont="1" applyFill="1" applyBorder="1" applyAlignment="1">
      <alignment horizontal="right" vertical="center" shrinkToFit="1"/>
    </xf>
    <xf numFmtId="185" fontId="12" fillId="33" borderId="24" xfId="0" applyNumberFormat="1" applyFont="1" applyFill="1" applyBorder="1" applyAlignment="1">
      <alignment horizontal="right" vertical="center" shrinkToFit="1"/>
    </xf>
    <xf numFmtId="176" fontId="3" fillId="34" borderId="43" xfId="0" applyNumberFormat="1" applyFont="1" applyFill="1" applyBorder="1" applyAlignment="1">
      <alignment horizontal="center" vertical="center"/>
    </xf>
    <xf numFmtId="176" fontId="3" fillId="34" borderId="34" xfId="0" applyNumberFormat="1" applyFont="1" applyFill="1" applyBorder="1" applyAlignment="1">
      <alignment horizontal="center" vertical="center"/>
    </xf>
    <xf numFmtId="176" fontId="3" fillId="34" borderId="24" xfId="0" applyNumberFormat="1" applyFont="1" applyFill="1" applyBorder="1" applyAlignment="1">
      <alignment horizontal="center" vertical="center"/>
    </xf>
    <xf numFmtId="176" fontId="3" fillId="34" borderId="44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6" fontId="3" fillId="34" borderId="25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27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185" fontId="12" fillId="33" borderId="35" xfId="0" applyNumberFormat="1" applyFont="1" applyFill="1" applyBorder="1" applyAlignment="1">
      <alignment horizontal="right" vertical="center" shrinkToFit="1"/>
    </xf>
    <xf numFmtId="185" fontId="12" fillId="33" borderId="41" xfId="0" applyNumberFormat="1" applyFont="1" applyFill="1" applyBorder="1" applyAlignment="1">
      <alignment horizontal="right" vertical="center" shrinkToFit="1"/>
    </xf>
    <xf numFmtId="185" fontId="12" fillId="33" borderId="27" xfId="0" applyNumberFormat="1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204" fontId="10" fillId="33" borderId="48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12" fontId="3" fillId="0" borderId="20" xfId="0" applyNumberFormat="1" applyFont="1" applyBorder="1" applyAlignment="1">
      <alignment horizontal="center" vertical="center" shrinkToFit="1"/>
    </xf>
    <xf numFmtId="12" fontId="3" fillId="0" borderId="27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185" fontId="12" fillId="33" borderId="18" xfId="0" applyNumberFormat="1" applyFont="1" applyFill="1" applyBorder="1" applyAlignment="1">
      <alignment horizontal="right" vertical="center" shrinkToFit="1"/>
    </xf>
    <xf numFmtId="185" fontId="12" fillId="33" borderId="26" xfId="0" applyNumberFormat="1" applyFont="1" applyFill="1" applyBorder="1" applyAlignment="1">
      <alignment horizontal="right" vertical="center" shrinkToFit="1"/>
    </xf>
    <xf numFmtId="0" fontId="3" fillId="0" borderId="18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176" fontId="3" fillId="34" borderId="50" xfId="0" applyNumberFormat="1" applyFont="1" applyFill="1" applyBorder="1" applyAlignment="1">
      <alignment horizontal="center" vertical="center"/>
    </xf>
    <xf numFmtId="176" fontId="3" fillId="34" borderId="51" xfId="0" applyNumberFormat="1" applyFont="1" applyFill="1" applyBorder="1" applyAlignment="1">
      <alignment horizontal="center" vertical="center"/>
    </xf>
    <xf numFmtId="185" fontId="12" fillId="33" borderId="50" xfId="0" applyNumberFormat="1" applyFont="1" applyFill="1" applyBorder="1" applyAlignment="1">
      <alignment horizontal="right" vertical="center" shrinkToFi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176" fontId="3" fillId="34" borderId="18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203" fontId="6" fillId="28" borderId="0" xfId="0" applyNumberFormat="1" applyFont="1" applyFill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28" borderId="34" xfId="0" applyFont="1" applyFill="1" applyBorder="1" applyAlignment="1">
      <alignment horizontal="center" vertical="center"/>
    </xf>
    <xf numFmtId="0" fontId="6" fillId="28" borderId="4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86" fontId="6" fillId="0" borderId="17" xfId="0" applyNumberFormat="1" applyFont="1" applyBorder="1" applyAlignment="1">
      <alignment horizontal="center" vertical="center" shrinkToFit="1"/>
    </xf>
    <xf numFmtId="186" fontId="6" fillId="0" borderId="19" xfId="0" applyNumberFormat="1" applyFont="1" applyBorder="1" applyAlignment="1">
      <alignment horizontal="center" vertical="center" shrinkToFit="1"/>
    </xf>
    <xf numFmtId="186" fontId="6" fillId="0" borderId="22" xfId="0" applyNumberFormat="1" applyFont="1" applyBorder="1" applyAlignment="1">
      <alignment horizontal="center" vertical="center" shrinkToFit="1"/>
    </xf>
    <xf numFmtId="0" fontId="6" fillId="28" borderId="27" xfId="0" applyFont="1" applyFill="1" applyBorder="1" applyAlignment="1">
      <alignment horizontal="center" vertical="center"/>
    </xf>
    <xf numFmtId="0" fontId="6" fillId="28" borderId="36" xfId="0" applyFont="1" applyFill="1" applyBorder="1" applyAlignment="1">
      <alignment horizontal="center" vertical="center"/>
    </xf>
    <xf numFmtId="0" fontId="6" fillId="28" borderId="27" xfId="0" applyFont="1" applyFill="1" applyBorder="1" applyAlignment="1">
      <alignment horizontal="left" vertical="center"/>
    </xf>
    <xf numFmtId="0" fontId="6" fillId="28" borderId="36" xfId="0" applyFont="1" applyFill="1" applyBorder="1" applyAlignment="1">
      <alignment horizontal="left" vertical="center"/>
    </xf>
    <xf numFmtId="0" fontId="6" fillId="28" borderId="20" xfId="0" applyFont="1" applyFill="1" applyBorder="1" applyAlignment="1">
      <alignment horizontal="center" vertical="center"/>
    </xf>
    <xf numFmtId="0" fontId="6" fillId="28" borderId="28" xfId="0" applyFont="1" applyFill="1" applyBorder="1" applyAlignment="1">
      <alignment horizontal="center" vertical="center"/>
    </xf>
    <xf numFmtId="0" fontId="6" fillId="28" borderId="56" xfId="0" applyFont="1" applyFill="1" applyBorder="1" applyAlignment="1">
      <alignment horizontal="center" vertical="center"/>
    </xf>
    <xf numFmtId="204" fontId="6" fillId="28" borderId="57" xfId="0" applyNumberFormat="1" applyFont="1" applyFill="1" applyBorder="1" applyAlignment="1">
      <alignment horizontal="center" vertical="center"/>
    </xf>
    <xf numFmtId="204" fontId="6" fillId="28" borderId="58" xfId="0" applyNumberFormat="1" applyFont="1" applyFill="1" applyBorder="1" applyAlignment="1">
      <alignment horizontal="center" vertical="center"/>
    </xf>
    <xf numFmtId="204" fontId="6" fillId="28" borderId="59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0" fontId="6" fillId="28" borderId="25" xfId="0" applyNumberFormat="1" applyFont="1" applyFill="1" applyBorder="1" applyAlignment="1">
      <alignment horizontal="center" vertical="center"/>
    </xf>
    <xf numFmtId="180" fontId="6" fillId="28" borderId="34" xfId="0" applyNumberFormat="1" applyFont="1" applyFill="1" applyBorder="1" applyAlignment="1">
      <alignment horizontal="center" vertical="center"/>
    </xf>
    <xf numFmtId="180" fontId="6" fillId="28" borderId="24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2" fontId="7" fillId="0" borderId="60" xfId="0" applyNumberFormat="1" applyFont="1" applyBorder="1" applyAlignment="1">
      <alignment horizontal="right" vertical="center"/>
    </xf>
    <xf numFmtId="182" fontId="7" fillId="0" borderId="22" xfId="0" applyNumberFormat="1" applyFont="1" applyBorder="1" applyAlignment="1">
      <alignment horizontal="right" vertical="center"/>
    </xf>
    <xf numFmtId="185" fontId="6" fillId="28" borderId="60" xfId="0" applyNumberFormat="1" applyFont="1" applyFill="1" applyBorder="1" applyAlignment="1">
      <alignment horizontal="right" vertical="center"/>
    </xf>
    <xf numFmtId="185" fontId="6" fillId="28" borderId="22" xfId="0" applyNumberFormat="1" applyFont="1" applyFill="1" applyBorder="1" applyAlignment="1">
      <alignment horizontal="right" vertical="center"/>
    </xf>
    <xf numFmtId="185" fontId="6" fillId="28" borderId="11" xfId="0" applyNumberFormat="1" applyFont="1" applyFill="1" applyBorder="1" applyAlignment="1">
      <alignment horizontal="center" vertical="center"/>
    </xf>
    <xf numFmtId="185" fontId="6" fillId="28" borderId="61" xfId="0" applyNumberFormat="1" applyFont="1" applyFill="1" applyBorder="1" applyAlignment="1">
      <alignment horizontal="center" vertical="center"/>
    </xf>
    <xf numFmtId="185" fontId="6" fillId="28" borderId="13" xfId="0" applyNumberFormat="1" applyFont="1" applyFill="1" applyBorder="1" applyAlignment="1">
      <alignment horizontal="center" vertical="center"/>
    </xf>
    <xf numFmtId="185" fontId="6" fillId="28" borderId="23" xfId="0" applyNumberFormat="1" applyFont="1" applyFill="1" applyBorder="1" applyAlignment="1">
      <alignment horizontal="center" vertical="center"/>
    </xf>
    <xf numFmtId="185" fontId="6" fillId="0" borderId="62" xfId="0" applyNumberFormat="1" applyFont="1" applyBorder="1" applyAlignment="1">
      <alignment horizontal="right" vertical="center" shrinkToFit="1"/>
    </xf>
    <xf numFmtId="185" fontId="6" fillId="0" borderId="63" xfId="0" applyNumberFormat="1" applyFont="1" applyBorder="1" applyAlignment="1">
      <alignment horizontal="right" vertical="center" shrinkToFit="1"/>
    </xf>
    <xf numFmtId="188" fontId="6" fillId="0" borderId="45" xfId="0" applyNumberFormat="1" applyFont="1" applyBorder="1" applyAlignment="1">
      <alignment horizontal="right" vertical="center" shrinkToFit="1"/>
    </xf>
    <xf numFmtId="184" fontId="6" fillId="0" borderId="10" xfId="0" applyNumberFormat="1" applyFont="1" applyBorder="1" applyAlignment="1">
      <alignment horizontal="center" vertical="center"/>
    </xf>
    <xf numFmtId="182" fontId="7" fillId="0" borderId="17" xfId="0" applyNumberFormat="1" applyFont="1" applyBorder="1" applyAlignment="1">
      <alignment horizontal="right" vertical="center"/>
    </xf>
    <xf numFmtId="182" fontId="7" fillId="0" borderId="64" xfId="0" applyNumberFormat="1" applyFont="1" applyBorder="1" applyAlignment="1">
      <alignment horizontal="right" vertical="center"/>
    </xf>
    <xf numFmtId="185" fontId="6" fillId="28" borderId="17" xfId="0" applyNumberFormat="1" applyFont="1" applyFill="1" applyBorder="1" applyAlignment="1">
      <alignment horizontal="right" vertical="center"/>
    </xf>
    <xf numFmtId="185" fontId="6" fillId="28" borderId="64" xfId="0" applyNumberFormat="1" applyFont="1" applyFill="1" applyBorder="1" applyAlignment="1">
      <alignment horizontal="right" vertical="center"/>
    </xf>
    <xf numFmtId="185" fontId="6" fillId="28" borderId="18" xfId="0" applyNumberFormat="1" applyFont="1" applyFill="1" applyBorder="1" applyAlignment="1">
      <alignment horizontal="center" vertical="center"/>
    </xf>
    <xf numFmtId="185" fontId="6" fillId="28" borderId="26" xfId="0" applyNumberFormat="1" applyFont="1" applyFill="1" applyBorder="1" applyAlignment="1">
      <alignment horizontal="center" vertical="center"/>
    </xf>
    <xf numFmtId="185" fontId="6" fillId="28" borderId="57" xfId="0" applyNumberFormat="1" applyFont="1" applyFill="1" applyBorder="1" applyAlignment="1">
      <alignment horizontal="center" vertical="center"/>
    </xf>
    <xf numFmtId="185" fontId="6" fillId="28" borderId="65" xfId="0" applyNumberFormat="1" applyFont="1" applyFill="1" applyBorder="1" applyAlignment="1">
      <alignment horizontal="center" vertical="center"/>
    </xf>
    <xf numFmtId="185" fontId="6" fillId="0" borderId="66" xfId="0" applyNumberFormat="1" applyFont="1" applyBorder="1" applyAlignment="1">
      <alignment horizontal="right" vertical="center" shrinkToFit="1"/>
    </xf>
    <xf numFmtId="185" fontId="6" fillId="0" borderId="67" xfId="0" applyNumberFormat="1" applyFont="1" applyBorder="1" applyAlignment="1">
      <alignment horizontal="right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6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85" fontId="6" fillId="28" borderId="60" xfId="0" applyNumberFormat="1" applyFont="1" applyFill="1" applyBorder="1" applyAlignment="1">
      <alignment horizontal="center" vertical="center"/>
    </xf>
    <xf numFmtId="185" fontId="6" fillId="28" borderId="22" xfId="0" applyNumberFormat="1" applyFont="1" applyFill="1" applyBorder="1" applyAlignment="1">
      <alignment horizontal="center" vertical="center"/>
    </xf>
    <xf numFmtId="185" fontId="6" fillId="28" borderId="17" xfId="0" applyNumberFormat="1" applyFont="1" applyFill="1" applyBorder="1" applyAlignment="1">
      <alignment horizontal="center" vertical="center"/>
    </xf>
    <xf numFmtId="185" fontId="6" fillId="28" borderId="64" xfId="0" applyNumberFormat="1" applyFont="1" applyFill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/>
    </xf>
    <xf numFmtId="0" fontId="6" fillId="28" borderId="47" xfId="0" applyFont="1" applyFill="1" applyBorder="1" applyAlignment="1">
      <alignment horizontal="center" vertical="center"/>
    </xf>
    <xf numFmtId="0" fontId="6" fillId="28" borderId="48" xfId="0" applyFont="1" applyFill="1" applyBorder="1" applyAlignment="1">
      <alignment horizontal="center" vertical="center"/>
    </xf>
    <xf numFmtId="183" fontId="6" fillId="28" borderId="71" xfId="0" applyNumberFormat="1" applyFont="1" applyFill="1" applyBorder="1" applyAlignment="1">
      <alignment horizontal="center" vertical="center"/>
    </xf>
    <xf numFmtId="183" fontId="6" fillId="28" borderId="27" xfId="0" applyNumberFormat="1" applyFont="1" applyFill="1" applyBorder="1" applyAlignment="1">
      <alignment horizontal="center" vertical="center"/>
    </xf>
    <xf numFmtId="183" fontId="6" fillId="28" borderId="36" xfId="0" applyNumberFormat="1" applyFont="1" applyFill="1" applyBorder="1" applyAlignment="1">
      <alignment horizontal="center" vertical="center"/>
    </xf>
    <xf numFmtId="188" fontId="11" fillId="0" borderId="12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horizontal="right" vertical="center" shrinkToFit="1"/>
    </xf>
    <xf numFmtId="188" fontId="11" fillId="0" borderId="13" xfId="0" applyNumberFormat="1" applyFont="1" applyBorder="1" applyAlignment="1">
      <alignment horizontal="right" vertical="center" shrinkToFit="1"/>
    </xf>
    <xf numFmtId="188" fontId="11" fillId="0" borderId="48" xfId="0" applyNumberFormat="1" applyFont="1" applyBorder="1" applyAlignment="1">
      <alignment horizontal="right" vertical="center" shrinkToFit="1"/>
    </xf>
    <xf numFmtId="184" fontId="11" fillId="0" borderId="26" xfId="0" applyNumberFormat="1" applyFont="1" applyBorder="1" applyAlignment="1">
      <alignment horizontal="center" vertical="center"/>
    </xf>
    <xf numFmtId="184" fontId="11" fillId="0" borderId="53" xfId="0" applyNumberFormat="1" applyFont="1" applyBorder="1" applyAlignment="1">
      <alignment horizontal="center" vertical="center"/>
    </xf>
    <xf numFmtId="188" fontId="6" fillId="0" borderId="46" xfId="0" applyNumberFormat="1" applyFont="1" applyBorder="1" applyAlignment="1">
      <alignment horizontal="right" vertical="center" shrinkToFit="1"/>
    </xf>
    <xf numFmtId="188" fontId="6" fillId="0" borderId="47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6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28" borderId="46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28" borderId="72" xfId="0" applyFont="1" applyFill="1" applyBorder="1" applyAlignment="1">
      <alignment horizontal="left" vertical="center" wrapText="1"/>
    </xf>
    <xf numFmtId="0" fontId="6" fillId="28" borderId="58" xfId="0" applyFont="1" applyFill="1" applyBorder="1" applyAlignment="1">
      <alignment horizontal="left" vertical="center" wrapText="1"/>
    </xf>
    <xf numFmtId="0" fontId="6" fillId="28" borderId="5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188" fontId="11" fillId="0" borderId="20" xfId="0" applyNumberFormat="1" applyFont="1" applyBorder="1" applyAlignment="1">
      <alignment horizontal="right" vertical="center" shrinkToFit="1"/>
    </xf>
    <xf numFmtId="188" fontId="11" fillId="0" borderId="27" xfId="0" applyNumberFormat="1" applyFont="1" applyBorder="1" applyAlignment="1">
      <alignment horizontal="right" vertical="center" shrinkToFit="1"/>
    </xf>
    <xf numFmtId="184" fontId="11" fillId="0" borderId="2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88" fontId="11" fillId="0" borderId="18" xfId="0" applyNumberFormat="1" applyFont="1" applyBorder="1" applyAlignment="1">
      <alignment horizontal="right" vertical="center" shrinkToFit="1"/>
    </xf>
    <xf numFmtId="188" fontId="0" fillId="0" borderId="28" xfId="0" applyNumberFormat="1" applyBorder="1" applyAlignment="1">
      <alignment vertical="center" shrinkToFit="1"/>
    </xf>
    <xf numFmtId="188" fontId="0" fillId="0" borderId="13" xfId="0" applyNumberFormat="1" applyBorder="1" applyAlignment="1">
      <alignment vertical="center" shrinkToFit="1"/>
    </xf>
    <xf numFmtId="188" fontId="0" fillId="0" borderId="48" xfId="0" applyNumberForma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180975</xdr:colOff>
      <xdr:row>0</xdr:row>
      <xdr:rowOff>66675</xdr:rowOff>
    </xdr:from>
    <xdr:to>
      <xdr:col>44</xdr:col>
      <xdr:colOff>266700</xdr:colOff>
      <xdr:row>1</xdr:row>
      <xdr:rowOff>152400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8524875" y="66675"/>
          <a:ext cx="1257300" cy="504825"/>
        </a:xfrm>
        <a:prstGeom prst="wedgeRoundRectCallout">
          <a:avLst>
            <a:gd name="adj1" fmla="val -69930"/>
            <a:gd name="adj2" fmla="val -79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利用日を入力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1" i="0" u="none" baseline="0">
              <a:solidFill>
                <a:srgbClr val="000000"/>
              </a:solidFill>
            </a:rPr>
            <a:t>2019/5/1</a:t>
          </a:r>
        </a:p>
      </xdr:txBody>
    </xdr:sp>
    <xdr:clientData/>
  </xdr:twoCellAnchor>
  <xdr:twoCellAnchor>
    <xdr:from>
      <xdr:col>42</xdr:col>
      <xdr:colOff>257175</xdr:colOff>
      <xdr:row>6</xdr:row>
      <xdr:rowOff>381000</xdr:rowOff>
    </xdr:from>
    <xdr:to>
      <xdr:col>45</xdr:col>
      <xdr:colOff>85725</xdr:colOff>
      <xdr:row>8</xdr:row>
      <xdr:rowOff>180975</xdr:rowOff>
    </xdr:to>
    <xdr:sp>
      <xdr:nvSpPr>
        <xdr:cNvPr id="2" name="吹き出し: 角を丸めた四角形 26"/>
        <xdr:cNvSpPr>
          <a:spLocks/>
        </xdr:cNvSpPr>
      </xdr:nvSpPr>
      <xdr:spPr>
        <a:xfrm>
          <a:off x="8601075" y="2419350"/>
          <a:ext cx="1685925" cy="504825"/>
        </a:xfrm>
        <a:prstGeom prst="wedgeRoundRectCallout">
          <a:avLst>
            <a:gd name="adj1" fmla="val -69930"/>
            <a:gd name="adj2" fmla="val -79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使用する時間を入力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1" i="0" u="none" baseline="0">
              <a:solidFill>
                <a:srgbClr val="000000"/>
              </a:solidFill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</a:rPr>
            <a:t>00</a:t>
          </a:r>
          <a:r>
            <a:rPr lang="en-US" cap="none" sz="1100" b="1" i="0" u="none" baseline="0">
              <a:solidFill>
                <a:srgbClr val="000000"/>
              </a:solidFill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</a:rPr>
            <a:t>17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</a:rPr>
            <a:t>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1</xdr:row>
      <xdr:rowOff>47625</xdr:rowOff>
    </xdr:from>
    <xdr:to>
      <xdr:col>26</xdr:col>
      <xdr:colOff>561975</xdr:colOff>
      <xdr:row>4</xdr:row>
      <xdr:rowOff>95250</xdr:rowOff>
    </xdr:to>
    <xdr:sp>
      <xdr:nvSpPr>
        <xdr:cNvPr id="1" name="吹き出し: 角を丸めた四角形 17"/>
        <xdr:cNvSpPr>
          <a:spLocks/>
        </xdr:cNvSpPr>
      </xdr:nvSpPr>
      <xdr:spPr>
        <a:xfrm>
          <a:off x="7086600" y="200025"/>
          <a:ext cx="1133475" cy="504825"/>
        </a:xfrm>
        <a:prstGeom prst="wedgeRoundRectCallout">
          <a:avLst>
            <a:gd name="adj1" fmla="val -69930"/>
            <a:gd name="adj2" fmla="val -79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申請日を入力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1" i="0" u="none" baseline="0">
              <a:solidFill>
                <a:srgbClr val="000000"/>
              </a:solidFill>
            </a:rPr>
            <a:t>2019/5/1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2"/>
  <sheetViews>
    <sheetView tabSelected="1" view="pageBreakPreview" zoomScaleSheetLayoutView="100" zoomScalePageLayoutView="0" workbookViewId="0" topLeftCell="A1">
      <selection activeCell="AG18" sqref="AG18:AJ18"/>
    </sheetView>
  </sheetViews>
  <sheetFormatPr defaultColWidth="9.00390625" defaultRowHeight="13.5"/>
  <cols>
    <col min="1" max="7" width="2.625" style="0" customWidth="1"/>
    <col min="8" max="8" width="2.125" style="0" bestFit="1" customWidth="1"/>
    <col min="9" max="10" width="2.625" style="0" customWidth="1"/>
    <col min="11" max="11" width="4.625" style="0" customWidth="1"/>
    <col min="12" max="25" width="2.625" style="0" customWidth="1"/>
    <col min="26" max="26" width="2.125" style="0" customWidth="1"/>
    <col min="27" max="27" width="2.625" style="0" customWidth="1"/>
    <col min="28" max="28" width="2.125" style="0" customWidth="1"/>
    <col min="29" max="30" width="2.625" style="0" customWidth="1"/>
    <col min="31" max="32" width="2.375" style="0" customWidth="1"/>
    <col min="33" max="41" width="2.625" style="0" customWidth="1"/>
    <col min="42" max="42" width="1.875" style="0" customWidth="1"/>
    <col min="43" max="43" width="6.375" style="0" customWidth="1"/>
    <col min="46" max="46" width="11.25390625" style="0" bestFit="1" customWidth="1"/>
  </cols>
  <sheetData>
    <row r="1" spans="1:42" ht="33" customHeight="1">
      <c r="A1" s="150" t="s">
        <v>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49" t="s">
        <v>162</v>
      </c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4"/>
    </row>
    <row r="2" spans="1:42" ht="25.5" customHeight="1">
      <c r="A2" s="166" t="s">
        <v>0</v>
      </c>
      <c r="B2" s="167"/>
      <c r="C2" s="167"/>
      <c r="D2" s="167"/>
      <c r="E2" s="167"/>
      <c r="F2" s="167"/>
      <c r="G2" s="167"/>
      <c r="H2" s="167"/>
      <c r="I2" s="167"/>
      <c r="J2" s="168"/>
      <c r="K2" s="113" t="s">
        <v>107</v>
      </c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5"/>
      <c r="AP2" s="2"/>
    </row>
    <row r="3" spans="1:42" ht="25.5" customHeight="1">
      <c r="A3" s="157" t="s">
        <v>2</v>
      </c>
      <c r="B3" s="158"/>
      <c r="C3" s="158"/>
      <c r="D3" s="158"/>
      <c r="E3" s="158"/>
      <c r="F3" s="158"/>
      <c r="G3" s="158"/>
      <c r="H3" s="158"/>
      <c r="I3" s="158"/>
      <c r="J3" s="159"/>
      <c r="K3" s="169" t="s">
        <v>100</v>
      </c>
      <c r="L3" s="133"/>
      <c r="M3" s="133"/>
      <c r="N3" s="133"/>
      <c r="O3" s="134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3"/>
    </row>
    <row r="4" spans="1:42" ht="25.5" customHeight="1">
      <c r="A4" s="160"/>
      <c r="B4" s="161"/>
      <c r="C4" s="161"/>
      <c r="D4" s="161"/>
      <c r="E4" s="161"/>
      <c r="F4" s="161"/>
      <c r="G4" s="161"/>
      <c r="H4" s="161"/>
      <c r="I4" s="161"/>
      <c r="J4" s="162"/>
      <c r="K4" s="154" t="s">
        <v>101</v>
      </c>
      <c r="L4" s="139"/>
      <c r="M4" s="139"/>
      <c r="N4" s="139"/>
      <c r="O4" s="140"/>
      <c r="P4" s="113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5"/>
      <c r="AP4" s="3"/>
    </row>
    <row r="5" spans="1:42" ht="25.5" customHeight="1">
      <c r="A5" s="151" t="s">
        <v>102</v>
      </c>
      <c r="B5" s="152"/>
      <c r="C5" s="152"/>
      <c r="D5" s="152"/>
      <c r="E5" s="152"/>
      <c r="F5" s="152"/>
      <c r="G5" s="152"/>
      <c r="H5" s="152"/>
      <c r="I5" s="152"/>
      <c r="J5" s="153"/>
      <c r="K5" s="113"/>
      <c r="L5" s="114"/>
      <c r="M5" s="114"/>
      <c r="N5" s="114"/>
      <c r="O5" s="114"/>
      <c r="P5" s="114"/>
      <c r="Q5" s="114"/>
      <c r="R5" s="114"/>
      <c r="S5" s="114"/>
      <c r="T5" s="114"/>
      <c r="U5" s="115"/>
      <c r="V5" s="155" t="s">
        <v>103</v>
      </c>
      <c r="W5" s="130"/>
      <c r="X5" s="130"/>
      <c r="Y5" s="130"/>
      <c r="Z5" s="130"/>
      <c r="AA5" s="13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56"/>
      <c r="AP5" s="3"/>
    </row>
    <row r="6" spans="1:41" ht="25.5" customHeight="1">
      <c r="A6" s="151" t="s">
        <v>3</v>
      </c>
      <c r="B6" s="152"/>
      <c r="C6" s="152"/>
      <c r="D6" s="152"/>
      <c r="E6" s="152"/>
      <c r="F6" s="152"/>
      <c r="G6" s="152"/>
      <c r="H6" s="152"/>
      <c r="I6" s="152"/>
      <c r="J6" s="153"/>
      <c r="K6" s="113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5"/>
    </row>
    <row r="7" spans="1:41" ht="33" customHeight="1">
      <c r="A7" s="152" t="s">
        <v>106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</row>
    <row r="8" spans="1:47" ht="22.5" customHeight="1">
      <c r="A8" s="172" t="s">
        <v>1</v>
      </c>
      <c r="B8" s="173"/>
      <c r="C8" s="173"/>
      <c r="D8" s="164">
        <v>0.25</v>
      </c>
      <c r="E8" s="165"/>
      <c r="F8" s="165"/>
      <c r="G8" s="165"/>
      <c r="H8" s="80" t="s">
        <v>66</v>
      </c>
      <c r="I8" s="65">
        <f>IF(ISBLANK(Q8),"",CEILING(Q8-L8,"1:00"))</f>
      </c>
      <c r="J8" s="48" t="s">
        <v>14</v>
      </c>
      <c r="K8" s="50" t="s">
        <v>110</v>
      </c>
      <c r="L8" s="98"/>
      <c r="M8" s="93"/>
      <c r="N8" s="93"/>
      <c r="O8" s="93"/>
      <c r="P8" s="67" t="s">
        <v>16</v>
      </c>
      <c r="Q8" s="93"/>
      <c r="R8" s="93"/>
      <c r="S8" s="93"/>
      <c r="T8" s="101"/>
      <c r="U8" s="99" t="s">
        <v>147</v>
      </c>
      <c r="V8" s="100"/>
      <c r="W8" s="100"/>
      <c r="X8" s="100"/>
      <c r="Y8" s="100"/>
      <c r="Z8" s="100"/>
      <c r="AA8" s="100"/>
      <c r="AB8" s="66" t="s">
        <v>66</v>
      </c>
      <c r="AC8" s="49">
        <f>IF(ISBLANK(AL8),"",CEILING(AL8-AG8,"1:00"))</f>
      </c>
      <c r="AD8" s="49" t="s">
        <v>14</v>
      </c>
      <c r="AE8" s="111" t="s">
        <v>110</v>
      </c>
      <c r="AF8" s="112"/>
      <c r="AG8" s="88"/>
      <c r="AH8" s="89"/>
      <c r="AI8" s="89"/>
      <c r="AJ8" s="89"/>
      <c r="AK8" s="68" t="s">
        <v>15</v>
      </c>
      <c r="AL8" s="89"/>
      <c r="AM8" s="89"/>
      <c r="AN8" s="89"/>
      <c r="AO8" s="90"/>
      <c r="AR8" s="25"/>
      <c r="AS8" s="25"/>
      <c r="AT8" s="25"/>
      <c r="AU8" s="26"/>
    </row>
    <row r="9" spans="1:46" ht="22.5" customHeight="1">
      <c r="A9" s="174"/>
      <c r="B9" s="175"/>
      <c r="C9" s="175"/>
      <c r="D9" s="164">
        <v>0.5</v>
      </c>
      <c r="E9" s="165"/>
      <c r="F9" s="165"/>
      <c r="G9" s="165"/>
      <c r="H9" s="80" t="s">
        <v>66</v>
      </c>
      <c r="I9" s="65">
        <f>IF(ISBLANK(Q9),"",CEILING(Q9-L9,"1:00"))</f>
      </c>
      <c r="J9" s="5" t="s">
        <v>14</v>
      </c>
      <c r="K9" s="50" t="s">
        <v>110</v>
      </c>
      <c r="L9" s="98"/>
      <c r="M9" s="93"/>
      <c r="N9" s="93"/>
      <c r="O9" s="93"/>
      <c r="P9" s="67" t="s">
        <v>15</v>
      </c>
      <c r="Q9" s="93"/>
      <c r="R9" s="93"/>
      <c r="S9" s="93"/>
      <c r="T9" s="101"/>
      <c r="U9" s="99" t="s">
        <v>148</v>
      </c>
      <c r="V9" s="100"/>
      <c r="W9" s="100"/>
      <c r="X9" s="100"/>
      <c r="Y9" s="100"/>
      <c r="Z9" s="100"/>
      <c r="AA9" s="100"/>
      <c r="AB9" s="66" t="s">
        <v>66</v>
      </c>
      <c r="AC9" s="49">
        <f aca="true" t="shared" si="0" ref="AC9:AC19">IF(ISBLANK(AL9),"",CEILING(AL9-AG9,"1:00"))</f>
      </c>
      <c r="AD9" s="49" t="s">
        <v>14</v>
      </c>
      <c r="AE9" s="111" t="s">
        <v>110</v>
      </c>
      <c r="AF9" s="112"/>
      <c r="AG9" s="88"/>
      <c r="AH9" s="89"/>
      <c r="AI9" s="89"/>
      <c r="AJ9" s="89"/>
      <c r="AK9" s="68" t="s">
        <v>15</v>
      </c>
      <c r="AL9" s="89"/>
      <c r="AM9" s="89"/>
      <c r="AN9" s="89"/>
      <c r="AO9" s="90"/>
      <c r="AR9" s="24"/>
      <c r="AS9" s="27"/>
      <c r="AT9" s="27"/>
    </row>
    <row r="10" spans="1:41" ht="22.5" customHeight="1">
      <c r="A10" s="174"/>
      <c r="B10" s="175"/>
      <c r="C10" s="175"/>
      <c r="D10" s="155" t="s">
        <v>4</v>
      </c>
      <c r="E10" s="130"/>
      <c r="F10" s="130"/>
      <c r="G10" s="130"/>
      <c r="H10" s="80" t="s">
        <v>66</v>
      </c>
      <c r="I10" s="65">
        <f>IF(ISBLANK(Q10),"",CEILING(Q10-L10,"1:00"))</f>
      </c>
      <c r="J10" s="5" t="s">
        <v>14</v>
      </c>
      <c r="K10" s="50" t="s">
        <v>110</v>
      </c>
      <c r="L10" s="98"/>
      <c r="M10" s="93"/>
      <c r="N10" s="93"/>
      <c r="O10" s="93"/>
      <c r="P10" s="67" t="s">
        <v>15</v>
      </c>
      <c r="Q10" s="93"/>
      <c r="R10" s="93"/>
      <c r="S10" s="93"/>
      <c r="T10" s="101"/>
      <c r="U10" s="99" t="s">
        <v>149</v>
      </c>
      <c r="V10" s="100"/>
      <c r="W10" s="100"/>
      <c r="X10" s="100"/>
      <c r="Y10" s="100"/>
      <c r="Z10" s="100"/>
      <c r="AA10" s="100"/>
      <c r="AB10" s="66" t="s">
        <v>66</v>
      </c>
      <c r="AC10" s="65">
        <f t="shared" si="0"/>
      </c>
      <c r="AD10" s="5" t="s">
        <v>14</v>
      </c>
      <c r="AE10" s="111" t="s">
        <v>110</v>
      </c>
      <c r="AF10" s="112"/>
      <c r="AG10" s="88"/>
      <c r="AH10" s="89"/>
      <c r="AI10" s="89"/>
      <c r="AJ10" s="89"/>
      <c r="AK10" s="68" t="s">
        <v>15</v>
      </c>
      <c r="AL10" s="89"/>
      <c r="AM10" s="89"/>
      <c r="AN10" s="89"/>
      <c r="AO10" s="90"/>
    </row>
    <row r="11" spans="1:41" ht="22.5" customHeight="1">
      <c r="A11" s="176"/>
      <c r="B11" s="177"/>
      <c r="C11" s="177"/>
      <c r="D11" s="155" t="s">
        <v>134</v>
      </c>
      <c r="E11" s="130"/>
      <c r="F11" s="130"/>
      <c r="G11" s="130"/>
      <c r="H11" s="80" t="s">
        <v>66</v>
      </c>
      <c r="I11" s="65">
        <f aca="true" t="shared" si="1" ref="I11:I35">IF(ISBLANK(Q11),"",CEILING(Q11-L11,"1:00"))</f>
      </c>
      <c r="J11" s="5" t="s">
        <v>14</v>
      </c>
      <c r="K11" s="50" t="s">
        <v>110</v>
      </c>
      <c r="L11" s="98"/>
      <c r="M11" s="93"/>
      <c r="N11" s="93"/>
      <c r="O11" s="93"/>
      <c r="P11" s="67" t="s">
        <v>15</v>
      </c>
      <c r="Q11" s="93"/>
      <c r="R11" s="93"/>
      <c r="S11" s="93"/>
      <c r="T11" s="101"/>
      <c r="U11" s="99" t="s">
        <v>150</v>
      </c>
      <c r="V11" s="100"/>
      <c r="W11" s="100"/>
      <c r="X11" s="100"/>
      <c r="Y11" s="100"/>
      <c r="Z11" s="100"/>
      <c r="AA11" s="100"/>
      <c r="AB11" s="66" t="s">
        <v>66</v>
      </c>
      <c r="AC11" s="83">
        <f t="shared" si="0"/>
      </c>
      <c r="AD11" s="48" t="s">
        <v>14</v>
      </c>
      <c r="AE11" s="111" t="s">
        <v>110</v>
      </c>
      <c r="AF11" s="112"/>
      <c r="AG11" s="88"/>
      <c r="AH11" s="89"/>
      <c r="AI11" s="89"/>
      <c r="AJ11" s="89"/>
      <c r="AK11" s="68" t="s">
        <v>15</v>
      </c>
      <c r="AL11" s="89"/>
      <c r="AM11" s="89"/>
      <c r="AN11" s="89"/>
      <c r="AO11" s="90"/>
    </row>
    <row r="12" spans="1:41" ht="22.5" customHeight="1">
      <c r="A12" s="99" t="s">
        <v>133</v>
      </c>
      <c r="B12" s="100"/>
      <c r="C12" s="100"/>
      <c r="D12" s="100"/>
      <c r="E12" s="100"/>
      <c r="F12" s="100"/>
      <c r="G12" s="100"/>
      <c r="H12" s="80" t="s">
        <v>66</v>
      </c>
      <c r="I12" s="65">
        <f t="shared" si="1"/>
      </c>
      <c r="J12" s="5" t="s">
        <v>14</v>
      </c>
      <c r="K12" s="50" t="s">
        <v>110</v>
      </c>
      <c r="L12" s="98"/>
      <c r="M12" s="93"/>
      <c r="N12" s="93"/>
      <c r="O12" s="93"/>
      <c r="P12" s="67" t="s">
        <v>15</v>
      </c>
      <c r="Q12" s="93"/>
      <c r="R12" s="93"/>
      <c r="S12" s="93"/>
      <c r="T12" s="101"/>
      <c r="U12" s="99" t="s">
        <v>151</v>
      </c>
      <c r="V12" s="100"/>
      <c r="W12" s="100"/>
      <c r="X12" s="100"/>
      <c r="Y12" s="100"/>
      <c r="Z12" s="100"/>
      <c r="AA12" s="100"/>
      <c r="AB12" s="66" t="s">
        <v>66</v>
      </c>
      <c r="AC12" s="83">
        <f t="shared" si="0"/>
      </c>
      <c r="AD12" s="48" t="s">
        <v>14</v>
      </c>
      <c r="AE12" s="111" t="s">
        <v>110</v>
      </c>
      <c r="AF12" s="112"/>
      <c r="AG12" s="88"/>
      <c r="AH12" s="89"/>
      <c r="AI12" s="89"/>
      <c r="AJ12" s="89"/>
      <c r="AK12" s="68" t="s">
        <v>15</v>
      </c>
      <c r="AL12" s="89"/>
      <c r="AM12" s="89"/>
      <c r="AN12" s="89"/>
      <c r="AO12" s="90"/>
    </row>
    <row r="13" spans="1:41" ht="22.5" customHeight="1">
      <c r="A13" s="99" t="s">
        <v>132</v>
      </c>
      <c r="B13" s="100"/>
      <c r="C13" s="100"/>
      <c r="D13" s="100"/>
      <c r="E13" s="100"/>
      <c r="F13" s="100"/>
      <c r="G13" s="100"/>
      <c r="H13" s="80" t="s">
        <v>66</v>
      </c>
      <c r="I13" s="65">
        <f t="shared" si="1"/>
      </c>
      <c r="J13" s="5" t="s">
        <v>14</v>
      </c>
      <c r="K13" s="50" t="s">
        <v>110</v>
      </c>
      <c r="L13" s="98"/>
      <c r="M13" s="93"/>
      <c r="N13" s="93"/>
      <c r="O13" s="93"/>
      <c r="P13" s="67" t="s">
        <v>15</v>
      </c>
      <c r="Q13" s="93"/>
      <c r="R13" s="93"/>
      <c r="S13" s="93"/>
      <c r="T13" s="101"/>
      <c r="U13" s="99" t="s">
        <v>152</v>
      </c>
      <c r="V13" s="100"/>
      <c r="W13" s="100"/>
      <c r="X13" s="100"/>
      <c r="Y13" s="100"/>
      <c r="Z13" s="100"/>
      <c r="AA13" s="100"/>
      <c r="AB13" s="66" t="s">
        <v>66</v>
      </c>
      <c r="AC13" s="83">
        <f t="shared" si="0"/>
      </c>
      <c r="AD13" s="48" t="s">
        <v>14</v>
      </c>
      <c r="AE13" s="111" t="s">
        <v>110</v>
      </c>
      <c r="AF13" s="112"/>
      <c r="AG13" s="88"/>
      <c r="AH13" s="89"/>
      <c r="AI13" s="89"/>
      <c r="AJ13" s="89"/>
      <c r="AK13" s="68" t="s">
        <v>15</v>
      </c>
      <c r="AL13" s="89"/>
      <c r="AM13" s="89"/>
      <c r="AN13" s="89"/>
      <c r="AO13" s="90"/>
    </row>
    <row r="14" spans="1:41" ht="22.5" customHeight="1">
      <c r="A14" s="99" t="s">
        <v>117</v>
      </c>
      <c r="B14" s="100"/>
      <c r="C14" s="100"/>
      <c r="D14" s="100"/>
      <c r="E14" s="100"/>
      <c r="F14" s="100"/>
      <c r="G14" s="100"/>
      <c r="H14" s="80" t="s">
        <v>66</v>
      </c>
      <c r="I14" s="65">
        <f t="shared" si="1"/>
      </c>
      <c r="J14" s="5" t="s">
        <v>14</v>
      </c>
      <c r="K14" s="50" t="s">
        <v>110</v>
      </c>
      <c r="L14" s="98"/>
      <c r="M14" s="93"/>
      <c r="N14" s="93"/>
      <c r="O14" s="93"/>
      <c r="P14" s="67" t="s">
        <v>15</v>
      </c>
      <c r="Q14" s="93"/>
      <c r="R14" s="93"/>
      <c r="S14" s="93"/>
      <c r="T14" s="101"/>
      <c r="U14" s="99" t="s">
        <v>154</v>
      </c>
      <c r="V14" s="100"/>
      <c r="W14" s="100"/>
      <c r="X14" s="100"/>
      <c r="Y14" s="100"/>
      <c r="Z14" s="100"/>
      <c r="AA14" s="100"/>
      <c r="AB14" s="66" t="s">
        <v>66</v>
      </c>
      <c r="AC14" s="83">
        <f t="shared" si="0"/>
      </c>
      <c r="AD14" s="48" t="s">
        <v>14</v>
      </c>
      <c r="AE14" s="111" t="s">
        <v>110</v>
      </c>
      <c r="AF14" s="112"/>
      <c r="AG14" s="88"/>
      <c r="AH14" s="89"/>
      <c r="AI14" s="89"/>
      <c r="AJ14" s="89"/>
      <c r="AK14" s="68" t="s">
        <v>15</v>
      </c>
      <c r="AL14" s="89"/>
      <c r="AM14" s="89"/>
      <c r="AN14" s="89"/>
      <c r="AO14" s="90"/>
    </row>
    <row r="15" spans="1:41" ht="22.5" customHeight="1">
      <c r="A15" s="99" t="s">
        <v>165</v>
      </c>
      <c r="B15" s="100"/>
      <c r="C15" s="100"/>
      <c r="D15" s="100"/>
      <c r="E15" s="100"/>
      <c r="F15" s="100"/>
      <c r="G15" s="100"/>
      <c r="H15" s="80" t="s">
        <v>66</v>
      </c>
      <c r="I15" s="65">
        <f>IF(ISBLANK(Q15),"",CEILING(Q15-L15,"1:00"))</f>
      </c>
      <c r="J15" s="5" t="s">
        <v>14</v>
      </c>
      <c r="K15" s="50" t="s">
        <v>110</v>
      </c>
      <c r="L15" s="98"/>
      <c r="M15" s="93"/>
      <c r="N15" s="93"/>
      <c r="O15" s="93"/>
      <c r="P15" s="67" t="s">
        <v>15</v>
      </c>
      <c r="Q15" s="93"/>
      <c r="R15" s="93"/>
      <c r="S15" s="93"/>
      <c r="T15" s="101"/>
      <c r="U15" s="99" t="s">
        <v>155</v>
      </c>
      <c r="V15" s="100"/>
      <c r="W15" s="100"/>
      <c r="X15" s="100"/>
      <c r="Y15" s="100"/>
      <c r="Z15" s="100"/>
      <c r="AA15" s="100"/>
      <c r="AB15" s="66" t="s">
        <v>66</v>
      </c>
      <c r="AC15" s="83">
        <f t="shared" si="0"/>
      </c>
      <c r="AD15" s="48" t="s">
        <v>14</v>
      </c>
      <c r="AE15" s="111" t="s">
        <v>110</v>
      </c>
      <c r="AF15" s="112"/>
      <c r="AG15" s="88"/>
      <c r="AH15" s="89"/>
      <c r="AI15" s="89"/>
      <c r="AJ15" s="89"/>
      <c r="AK15" s="68" t="s">
        <v>15</v>
      </c>
      <c r="AL15" s="89"/>
      <c r="AM15" s="89"/>
      <c r="AN15" s="89"/>
      <c r="AO15" s="90"/>
    </row>
    <row r="16" spans="1:41" ht="22.5" customHeight="1">
      <c r="A16" s="99" t="s">
        <v>118</v>
      </c>
      <c r="B16" s="100"/>
      <c r="C16" s="100"/>
      <c r="D16" s="100"/>
      <c r="E16" s="100"/>
      <c r="F16" s="100"/>
      <c r="G16" s="100"/>
      <c r="H16" s="80" t="s">
        <v>66</v>
      </c>
      <c r="I16" s="65">
        <f t="shared" si="1"/>
      </c>
      <c r="J16" s="5" t="s">
        <v>14</v>
      </c>
      <c r="K16" s="50" t="s">
        <v>110</v>
      </c>
      <c r="L16" s="98"/>
      <c r="M16" s="93"/>
      <c r="N16" s="93"/>
      <c r="O16" s="93"/>
      <c r="P16" s="67" t="s">
        <v>15</v>
      </c>
      <c r="Q16" s="93"/>
      <c r="R16" s="93"/>
      <c r="S16" s="93"/>
      <c r="T16" s="101"/>
      <c r="U16" s="181" t="s">
        <v>156</v>
      </c>
      <c r="V16" s="182"/>
      <c r="W16" s="182"/>
      <c r="X16" s="182"/>
      <c r="Y16" s="182"/>
      <c r="Z16" s="182"/>
      <c r="AA16" s="182"/>
      <c r="AB16" s="66" t="s">
        <v>66</v>
      </c>
      <c r="AC16" s="83">
        <f t="shared" si="0"/>
      </c>
      <c r="AD16" s="48" t="s">
        <v>14</v>
      </c>
      <c r="AE16" s="111" t="s">
        <v>110</v>
      </c>
      <c r="AF16" s="112"/>
      <c r="AG16" s="88"/>
      <c r="AH16" s="89"/>
      <c r="AI16" s="89"/>
      <c r="AJ16" s="89"/>
      <c r="AK16" s="68" t="s">
        <v>15</v>
      </c>
      <c r="AL16" s="89"/>
      <c r="AM16" s="89"/>
      <c r="AN16" s="89"/>
      <c r="AO16" s="90"/>
    </row>
    <row r="17" spans="1:41" ht="22.5" customHeight="1">
      <c r="A17" s="99" t="s">
        <v>136</v>
      </c>
      <c r="B17" s="100"/>
      <c r="C17" s="100"/>
      <c r="D17" s="100"/>
      <c r="E17" s="100"/>
      <c r="F17" s="100"/>
      <c r="G17" s="100"/>
      <c r="H17" s="80" t="s">
        <v>66</v>
      </c>
      <c r="I17" s="65">
        <f t="shared" si="1"/>
      </c>
      <c r="J17" s="5" t="s">
        <v>14</v>
      </c>
      <c r="K17" s="50" t="s">
        <v>110</v>
      </c>
      <c r="L17" s="98"/>
      <c r="M17" s="93"/>
      <c r="N17" s="93"/>
      <c r="O17" s="93"/>
      <c r="P17" s="67" t="s">
        <v>15</v>
      </c>
      <c r="Q17" s="93"/>
      <c r="R17" s="93"/>
      <c r="S17" s="93"/>
      <c r="T17" s="101"/>
      <c r="U17" s="109" t="s">
        <v>120</v>
      </c>
      <c r="V17" s="110"/>
      <c r="W17" s="110"/>
      <c r="X17" s="110"/>
      <c r="Y17" s="110"/>
      <c r="Z17" s="110"/>
      <c r="AA17" s="110"/>
      <c r="AB17" s="66" t="s">
        <v>66</v>
      </c>
      <c r="AC17" s="65">
        <f t="shared" si="0"/>
      </c>
      <c r="AD17" s="5" t="s">
        <v>14</v>
      </c>
      <c r="AE17" s="111" t="s">
        <v>110</v>
      </c>
      <c r="AF17" s="112"/>
      <c r="AG17" s="88"/>
      <c r="AH17" s="89"/>
      <c r="AI17" s="89"/>
      <c r="AJ17" s="89"/>
      <c r="AK17" s="68" t="s">
        <v>15</v>
      </c>
      <c r="AL17" s="89"/>
      <c r="AM17" s="89"/>
      <c r="AN17" s="89"/>
      <c r="AO17" s="90"/>
    </row>
    <row r="18" spans="1:53" ht="22.5" customHeight="1">
      <c r="A18" s="99" t="s">
        <v>135</v>
      </c>
      <c r="B18" s="100"/>
      <c r="C18" s="100"/>
      <c r="D18" s="100"/>
      <c r="E18" s="100"/>
      <c r="F18" s="100"/>
      <c r="G18" s="100"/>
      <c r="H18" s="80" t="s">
        <v>66</v>
      </c>
      <c r="I18" s="65">
        <f t="shared" si="1"/>
      </c>
      <c r="J18" s="5" t="s">
        <v>14</v>
      </c>
      <c r="K18" s="50" t="s">
        <v>110</v>
      </c>
      <c r="L18" s="98"/>
      <c r="M18" s="93"/>
      <c r="N18" s="93"/>
      <c r="O18" s="93"/>
      <c r="P18" s="67" t="s">
        <v>15</v>
      </c>
      <c r="Q18" s="93"/>
      <c r="R18" s="93"/>
      <c r="S18" s="93"/>
      <c r="T18" s="101"/>
      <c r="U18" s="155" t="s">
        <v>158</v>
      </c>
      <c r="V18" s="130"/>
      <c r="W18" s="130"/>
      <c r="X18" s="130"/>
      <c r="Y18" s="130"/>
      <c r="Z18" s="130"/>
      <c r="AA18" s="130"/>
      <c r="AB18" s="66" t="s">
        <v>66</v>
      </c>
      <c r="AC18" s="65">
        <f t="shared" si="0"/>
      </c>
      <c r="AD18" s="5" t="s">
        <v>14</v>
      </c>
      <c r="AE18" s="111" t="s">
        <v>110</v>
      </c>
      <c r="AF18" s="112"/>
      <c r="AG18" s="88"/>
      <c r="AH18" s="89"/>
      <c r="AI18" s="89"/>
      <c r="AJ18" s="89"/>
      <c r="AK18" s="68" t="s">
        <v>15</v>
      </c>
      <c r="AL18" s="89"/>
      <c r="AM18" s="89"/>
      <c r="AN18" s="89"/>
      <c r="AO18" s="90"/>
      <c r="AR18" s="187"/>
      <c r="AS18" s="187"/>
      <c r="AT18" s="187"/>
      <c r="AU18" s="187"/>
      <c r="AV18" s="187"/>
      <c r="AW18" s="187"/>
      <c r="AX18" s="187"/>
      <c r="AY18" s="76"/>
      <c r="AZ18" s="77"/>
      <c r="BA18" s="78"/>
    </row>
    <row r="19" spans="1:53" ht="22.5" customHeight="1" thickBot="1">
      <c r="A19" s="109" t="s">
        <v>119</v>
      </c>
      <c r="B19" s="110"/>
      <c r="C19" s="110"/>
      <c r="D19" s="110"/>
      <c r="E19" s="110"/>
      <c r="F19" s="110"/>
      <c r="G19" s="110"/>
      <c r="H19" s="80" t="s">
        <v>66</v>
      </c>
      <c r="I19" s="65">
        <f t="shared" si="1"/>
      </c>
      <c r="J19" s="48" t="s">
        <v>14</v>
      </c>
      <c r="K19" s="50" t="s">
        <v>110</v>
      </c>
      <c r="L19" s="98"/>
      <c r="M19" s="93"/>
      <c r="N19" s="93"/>
      <c r="O19" s="93"/>
      <c r="P19" s="67" t="s">
        <v>15</v>
      </c>
      <c r="Q19" s="93"/>
      <c r="R19" s="93"/>
      <c r="S19" s="93"/>
      <c r="T19" s="101"/>
      <c r="U19" s="183" t="s">
        <v>159</v>
      </c>
      <c r="V19" s="147"/>
      <c r="W19" s="147"/>
      <c r="X19" s="147"/>
      <c r="Y19" s="147"/>
      <c r="Z19" s="147"/>
      <c r="AA19" s="147"/>
      <c r="AB19" s="82" t="s">
        <v>66</v>
      </c>
      <c r="AC19" s="65">
        <f t="shared" si="0"/>
      </c>
      <c r="AD19" s="48" t="s">
        <v>14</v>
      </c>
      <c r="AE19" s="170" t="s">
        <v>110</v>
      </c>
      <c r="AF19" s="171"/>
      <c r="AG19" s="184"/>
      <c r="AH19" s="116"/>
      <c r="AI19" s="116"/>
      <c r="AJ19" s="116"/>
      <c r="AK19" s="81" t="s">
        <v>15</v>
      </c>
      <c r="AL19" s="116"/>
      <c r="AM19" s="116"/>
      <c r="AN19" s="116"/>
      <c r="AO19" s="117"/>
      <c r="AR19" s="187"/>
      <c r="AS19" s="187"/>
      <c r="AT19" s="187"/>
      <c r="AU19" s="187"/>
      <c r="AV19" s="187"/>
      <c r="AW19" s="187"/>
      <c r="AX19" s="187"/>
      <c r="AY19" s="76"/>
      <c r="AZ19" s="77"/>
      <c r="BA19" s="78"/>
    </row>
    <row r="20" spans="1:53" ht="22.5" customHeight="1" thickTop="1">
      <c r="A20" s="109" t="s">
        <v>137</v>
      </c>
      <c r="B20" s="110"/>
      <c r="C20" s="110"/>
      <c r="D20" s="110"/>
      <c r="E20" s="110"/>
      <c r="F20" s="110"/>
      <c r="G20" s="110"/>
      <c r="H20" s="80" t="s">
        <v>66</v>
      </c>
      <c r="I20" s="65">
        <f>IF(ISBLANK(Q20),"",CEILING(Q20-L20,"1:00"))</f>
      </c>
      <c r="J20" s="48" t="s">
        <v>14</v>
      </c>
      <c r="K20" s="50" t="s">
        <v>110</v>
      </c>
      <c r="L20" s="98"/>
      <c r="M20" s="93"/>
      <c r="N20" s="93"/>
      <c r="O20" s="93"/>
      <c r="P20" s="67" t="s">
        <v>15</v>
      </c>
      <c r="Q20" s="93"/>
      <c r="R20" s="93"/>
      <c r="S20" s="93"/>
      <c r="T20" s="101"/>
      <c r="U20" s="185" t="s">
        <v>8</v>
      </c>
      <c r="V20" s="186"/>
      <c r="W20" s="186"/>
      <c r="X20" s="186"/>
      <c r="Y20" s="186"/>
      <c r="Z20" s="186"/>
      <c r="AA20" s="186"/>
      <c r="AB20" s="186"/>
      <c r="AC20" s="186"/>
      <c r="AD20" s="186"/>
      <c r="AE20" s="180" t="s">
        <v>110</v>
      </c>
      <c r="AF20" s="180"/>
      <c r="AG20" s="178"/>
      <c r="AH20" s="178"/>
      <c r="AI20" s="178"/>
      <c r="AJ20" s="135"/>
      <c r="AK20" s="70" t="s">
        <v>15</v>
      </c>
      <c r="AL20" s="127"/>
      <c r="AM20" s="178"/>
      <c r="AN20" s="178"/>
      <c r="AO20" s="179"/>
      <c r="AR20" s="75"/>
      <c r="AS20" s="75"/>
      <c r="AT20" s="75"/>
      <c r="AU20" s="75"/>
      <c r="AV20" s="75"/>
      <c r="AW20" s="75"/>
      <c r="AX20" s="75"/>
      <c r="AY20" s="76"/>
      <c r="AZ20" s="77"/>
      <c r="BA20" s="78"/>
    </row>
    <row r="21" spans="1:53" ht="22.5" customHeight="1">
      <c r="A21" s="99" t="s">
        <v>138</v>
      </c>
      <c r="B21" s="100"/>
      <c r="C21" s="100"/>
      <c r="D21" s="100"/>
      <c r="E21" s="100"/>
      <c r="F21" s="100"/>
      <c r="G21" s="100"/>
      <c r="H21" s="80" t="s">
        <v>66</v>
      </c>
      <c r="I21" s="65">
        <f t="shared" si="1"/>
      </c>
      <c r="J21" s="5" t="s">
        <v>14</v>
      </c>
      <c r="K21" s="51" t="s">
        <v>110</v>
      </c>
      <c r="L21" s="98"/>
      <c r="M21" s="93"/>
      <c r="N21" s="93"/>
      <c r="O21" s="93"/>
      <c r="P21" s="67" t="s">
        <v>15</v>
      </c>
      <c r="Q21" s="93"/>
      <c r="R21" s="93"/>
      <c r="S21" s="93"/>
      <c r="T21" s="101"/>
      <c r="U21" s="104" t="s">
        <v>5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96" t="s">
        <v>110</v>
      </c>
      <c r="AF21" s="96"/>
      <c r="AG21" s="87"/>
      <c r="AH21" s="87"/>
      <c r="AI21" s="87"/>
      <c r="AJ21" s="88"/>
      <c r="AK21" s="84" t="s">
        <v>15</v>
      </c>
      <c r="AL21" s="90"/>
      <c r="AM21" s="87"/>
      <c r="AN21" s="87"/>
      <c r="AO21" s="95"/>
      <c r="AR21" s="75"/>
      <c r="AS21" s="75"/>
      <c r="AT21" s="75"/>
      <c r="AU21" s="75"/>
      <c r="AV21" s="75"/>
      <c r="AW21" s="75"/>
      <c r="AX21" s="75"/>
      <c r="AY21" s="76"/>
      <c r="AZ21" s="77"/>
      <c r="BA21" s="78"/>
    </row>
    <row r="22" spans="1:53" ht="22.5" customHeight="1">
      <c r="A22" s="99" t="s">
        <v>139</v>
      </c>
      <c r="B22" s="100"/>
      <c r="C22" s="100"/>
      <c r="D22" s="100"/>
      <c r="E22" s="100"/>
      <c r="F22" s="100"/>
      <c r="G22" s="100"/>
      <c r="H22" s="80" t="s">
        <v>66</v>
      </c>
      <c r="I22" s="65">
        <f t="shared" si="1"/>
      </c>
      <c r="J22" s="5" t="s">
        <v>14</v>
      </c>
      <c r="K22" s="51" t="s">
        <v>110</v>
      </c>
      <c r="L22" s="98"/>
      <c r="M22" s="93"/>
      <c r="N22" s="93"/>
      <c r="O22" s="93"/>
      <c r="P22" s="67" t="s">
        <v>15</v>
      </c>
      <c r="Q22" s="93"/>
      <c r="R22" s="93"/>
      <c r="S22" s="93"/>
      <c r="T22" s="101"/>
      <c r="U22" s="104" t="s">
        <v>98</v>
      </c>
      <c r="V22" s="105"/>
      <c r="W22" s="105"/>
      <c r="X22" s="105"/>
      <c r="Y22" s="155"/>
      <c r="Z22" s="73" t="s">
        <v>66</v>
      </c>
      <c r="AA22" s="141"/>
      <c r="AB22" s="141"/>
      <c r="AC22" s="141"/>
      <c r="AD22" s="74" t="s">
        <v>142</v>
      </c>
      <c r="AE22" s="96" t="s">
        <v>110</v>
      </c>
      <c r="AF22" s="96"/>
      <c r="AG22" s="87"/>
      <c r="AH22" s="87"/>
      <c r="AI22" s="87"/>
      <c r="AJ22" s="88"/>
      <c r="AK22" s="68" t="s">
        <v>15</v>
      </c>
      <c r="AL22" s="90"/>
      <c r="AM22" s="87"/>
      <c r="AN22" s="87"/>
      <c r="AO22" s="95"/>
      <c r="AR22" s="187"/>
      <c r="AS22" s="187"/>
      <c r="AT22" s="187"/>
      <c r="AU22" s="187"/>
      <c r="AV22" s="187"/>
      <c r="AW22" s="187"/>
      <c r="AX22" s="187"/>
      <c r="AY22" s="76"/>
      <c r="AZ22" s="77"/>
      <c r="BA22" s="78"/>
    </row>
    <row r="23" spans="1:41" ht="22.5" customHeight="1">
      <c r="A23" s="99" t="s">
        <v>140</v>
      </c>
      <c r="B23" s="100"/>
      <c r="C23" s="100"/>
      <c r="D23" s="100"/>
      <c r="E23" s="100"/>
      <c r="F23" s="100"/>
      <c r="G23" s="100"/>
      <c r="H23" s="80" t="s">
        <v>66</v>
      </c>
      <c r="I23" s="65">
        <f t="shared" si="1"/>
      </c>
      <c r="J23" s="5" t="s">
        <v>14</v>
      </c>
      <c r="K23" s="51" t="s">
        <v>110</v>
      </c>
      <c r="L23" s="98"/>
      <c r="M23" s="93"/>
      <c r="N23" s="93"/>
      <c r="O23" s="93"/>
      <c r="P23" s="67" t="s">
        <v>15</v>
      </c>
      <c r="Q23" s="93"/>
      <c r="R23" s="93"/>
      <c r="S23" s="93"/>
      <c r="T23" s="101"/>
      <c r="U23" s="104" t="s">
        <v>104</v>
      </c>
      <c r="V23" s="105"/>
      <c r="W23" s="105"/>
      <c r="X23" s="105"/>
      <c r="Y23" s="105"/>
      <c r="Z23" s="105"/>
      <c r="AA23" s="105"/>
      <c r="AB23" s="105"/>
      <c r="AC23" s="105"/>
      <c r="AD23" s="105"/>
      <c r="AE23" s="96" t="s">
        <v>110</v>
      </c>
      <c r="AF23" s="96"/>
      <c r="AG23" s="87"/>
      <c r="AH23" s="87"/>
      <c r="AI23" s="87"/>
      <c r="AJ23" s="88"/>
      <c r="AK23" s="68" t="s">
        <v>15</v>
      </c>
      <c r="AL23" s="90"/>
      <c r="AM23" s="87"/>
      <c r="AN23" s="87"/>
      <c r="AO23" s="95"/>
    </row>
    <row r="24" spans="1:41" ht="22.5" customHeight="1" thickBot="1">
      <c r="A24" s="99" t="s">
        <v>141</v>
      </c>
      <c r="B24" s="100"/>
      <c r="C24" s="100"/>
      <c r="D24" s="100"/>
      <c r="E24" s="100"/>
      <c r="F24" s="100"/>
      <c r="G24" s="100"/>
      <c r="H24" s="80" t="s">
        <v>66</v>
      </c>
      <c r="I24" s="65">
        <f t="shared" si="1"/>
      </c>
      <c r="J24" s="5" t="s">
        <v>14</v>
      </c>
      <c r="K24" s="51" t="s">
        <v>110</v>
      </c>
      <c r="L24" s="98"/>
      <c r="M24" s="93"/>
      <c r="N24" s="93"/>
      <c r="O24" s="93"/>
      <c r="P24" s="67" t="s">
        <v>15</v>
      </c>
      <c r="Q24" s="93"/>
      <c r="R24" s="93"/>
      <c r="S24" s="93"/>
      <c r="T24" s="101"/>
      <c r="U24" s="102"/>
      <c r="V24" s="103"/>
      <c r="W24" s="103"/>
      <c r="X24" s="103"/>
      <c r="Y24" s="103"/>
      <c r="Z24" s="103"/>
      <c r="AA24" s="103"/>
      <c r="AB24" s="103"/>
      <c r="AC24" s="103"/>
      <c r="AD24" s="103"/>
      <c r="AE24" s="97" t="s">
        <v>110</v>
      </c>
      <c r="AF24" s="97"/>
      <c r="AG24" s="119"/>
      <c r="AH24" s="119"/>
      <c r="AI24" s="119"/>
      <c r="AJ24" s="91"/>
      <c r="AK24" s="69" t="s">
        <v>15</v>
      </c>
      <c r="AL24" s="121"/>
      <c r="AM24" s="119"/>
      <c r="AN24" s="119"/>
      <c r="AO24" s="122"/>
    </row>
    <row r="25" spans="1:41" ht="33" customHeight="1" thickBot="1" thickTop="1">
      <c r="A25" s="120" t="s">
        <v>153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1:41" ht="22.5" customHeight="1" thickTop="1">
      <c r="A26" s="99" t="s">
        <v>121</v>
      </c>
      <c r="B26" s="100"/>
      <c r="C26" s="100"/>
      <c r="D26" s="100"/>
      <c r="E26" s="100"/>
      <c r="F26" s="100"/>
      <c r="G26" s="100"/>
      <c r="H26" s="79" t="s">
        <v>66</v>
      </c>
      <c r="I26" s="65">
        <f t="shared" si="1"/>
      </c>
      <c r="J26" s="5" t="s">
        <v>14</v>
      </c>
      <c r="K26" s="51" t="s">
        <v>110</v>
      </c>
      <c r="L26" s="98"/>
      <c r="M26" s="93"/>
      <c r="N26" s="93"/>
      <c r="O26" s="93"/>
      <c r="P26" s="67" t="s">
        <v>15</v>
      </c>
      <c r="Q26" s="93"/>
      <c r="R26" s="93"/>
      <c r="S26" s="93"/>
      <c r="T26" s="94"/>
      <c r="U26" s="106" t="s">
        <v>10</v>
      </c>
      <c r="V26" s="107"/>
      <c r="W26" s="107"/>
      <c r="X26" s="107"/>
      <c r="Y26" s="107"/>
      <c r="Z26" s="107"/>
      <c r="AA26" s="107"/>
      <c r="AB26" s="107"/>
      <c r="AC26" s="107"/>
      <c r="AD26" s="108"/>
      <c r="AE26" s="123" t="s">
        <v>110</v>
      </c>
      <c r="AF26" s="124"/>
      <c r="AG26" s="135"/>
      <c r="AH26" s="126"/>
      <c r="AI26" s="126"/>
      <c r="AJ26" s="126"/>
      <c r="AK26" s="70" t="s">
        <v>15</v>
      </c>
      <c r="AL26" s="126"/>
      <c r="AM26" s="126"/>
      <c r="AN26" s="126"/>
      <c r="AO26" s="128"/>
    </row>
    <row r="27" spans="1:41" ht="22.5" customHeight="1">
      <c r="A27" s="99" t="s">
        <v>122</v>
      </c>
      <c r="B27" s="100"/>
      <c r="C27" s="100"/>
      <c r="D27" s="100"/>
      <c r="E27" s="100"/>
      <c r="F27" s="100"/>
      <c r="G27" s="100"/>
      <c r="H27" s="79" t="s">
        <v>66</v>
      </c>
      <c r="I27" s="65">
        <f t="shared" si="1"/>
      </c>
      <c r="J27" s="5" t="s">
        <v>14</v>
      </c>
      <c r="K27" s="51" t="s">
        <v>110</v>
      </c>
      <c r="L27" s="98"/>
      <c r="M27" s="93"/>
      <c r="N27" s="93"/>
      <c r="O27" s="93"/>
      <c r="P27" s="67" t="s">
        <v>15</v>
      </c>
      <c r="Q27" s="93"/>
      <c r="R27" s="93"/>
      <c r="S27" s="93"/>
      <c r="T27" s="94"/>
      <c r="U27" s="129" t="s">
        <v>11</v>
      </c>
      <c r="V27" s="130"/>
      <c r="W27" s="130"/>
      <c r="X27" s="130"/>
      <c r="Y27" s="130"/>
      <c r="Z27" s="130"/>
      <c r="AA27" s="130"/>
      <c r="AB27" s="130"/>
      <c r="AC27" s="130"/>
      <c r="AD27" s="131"/>
      <c r="AE27" s="111" t="s">
        <v>110</v>
      </c>
      <c r="AF27" s="112"/>
      <c r="AG27" s="88"/>
      <c r="AH27" s="89"/>
      <c r="AI27" s="89"/>
      <c r="AJ27" s="89"/>
      <c r="AK27" s="68" t="s">
        <v>15</v>
      </c>
      <c r="AL27" s="89"/>
      <c r="AM27" s="89"/>
      <c r="AN27" s="89"/>
      <c r="AO27" s="118"/>
    </row>
    <row r="28" spans="1:41" ht="22.5" customHeight="1">
      <c r="A28" s="99" t="s">
        <v>123</v>
      </c>
      <c r="B28" s="100"/>
      <c r="C28" s="100"/>
      <c r="D28" s="100"/>
      <c r="E28" s="100"/>
      <c r="F28" s="100"/>
      <c r="G28" s="100"/>
      <c r="H28" s="79" t="s">
        <v>66</v>
      </c>
      <c r="I28" s="65">
        <f t="shared" si="1"/>
      </c>
      <c r="J28" s="5" t="s">
        <v>14</v>
      </c>
      <c r="K28" s="51" t="s">
        <v>110</v>
      </c>
      <c r="L28" s="98"/>
      <c r="M28" s="93"/>
      <c r="N28" s="93"/>
      <c r="O28" s="93"/>
      <c r="P28" s="67" t="s">
        <v>15</v>
      </c>
      <c r="Q28" s="93"/>
      <c r="R28" s="93"/>
      <c r="S28" s="93"/>
      <c r="T28" s="94"/>
      <c r="U28" s="129" t="s">
        <v>12</v>
      </c>
      <c r="V28" s="130"/>
      <c r="W28" s="130"/>
      <c r="X28" s="130"/>
      <c r="Y28" s="130"/>
      <c r="Z28" s="130"/>
      <c r="AA28" s="130"/>
      <c r="AB28" s="130"/>
      <c r="AC28" s="130"/>
      <c r="AD28" s="131"/>
      <c r="AE28" s="111" t="s">
        <v>110</v>
      </c>
      <c r="AF28" s="112"/>
      <c r="AG28" s="136"/>
      <c r="AH28" s="137"/>
      <c r="AI28" s="137"/>
      <c r="AJ28" s="137"/>
      <c r="AK28" s="68" t="s">
        <v>15</v>
      </c>
      <c r="AL28" s="89"/>
      <c r="AM28" s="89"/>
      <c r="AN28" s="89"/>
      <c r="AO28" s="118"/>
    </row>
    <row r="29" spans="1:41" ht="22.5" customHeight="1">
      <c r="A29" s="99" t="s">
        <v>124</v>
      </c>
      <c r="B29" s="100"/>
      <c r="C29" s="100"/>
      <c r="D29" s="100"/>
      <c r="E29" s="100"/>
      <c r="F29" s="100"/>
      <c r="G29" s="100"/>
      <c r="H29" s="79" t="s">
        <v>66</v>
      </c>
      <c r="I29" s="65">
        <f t="shared" si="1"/>
      </c>
      <c r="J29" s="5" t="s">
        <v>14</v>
      </c>
      <c r="K29" s="51" t="s">
        <v>110</v>
      </c>
      <c r="L29" s="98"/>
      <c r="M29" s="93"/>
      <c r="N29" s="93"/>
      <c r="O29" s="93"/>
      <c r="P29" s="67" t="s">
        <v>15</v>
      </c>
      <c r="Q29" s="93"/>
      <c r="R29" s="93"/>
      <c r="S29" s="93"/>
      <c r="T29" s="94"/>
      <c r="U29" s="132" t="s">
        <v>13</v>
      </c>
      <c r="V29" s="133"/>
      <c r="W29" s="133"/>
      <c r="X29" s="133"/>
      <c r="Y29" s="133"/>
      <c r="Z29" s="133"/>
      <c r="AA29" s="133"/>
      <c r="AB29" s="133"/>
      <c r="AC29" s="133"/>
      <c r="AD29" s="134"/>
      <c r="AE29" s="111" t="s">
        <v>110</v>
      </c>
      <c r="AF29" s="112"/>
      <c r="AG29" s="88"/>
      <c r="AH29" s="89"/>
      <c r="AI29" s="89"/>
      <c r="AJ29" s="89"/>
      <c r="AK29" s="68" t="s">
        <v>15</v>
      </c>
      <c r="AL29" s="89"/>
      <c r="AM29" s="89"/>
      <c r="AN29" s="89"/>
      <c r="AO29" s="118"/>
    </row>
    <row r="30" spans="1:41" ht="22.5" customHeight="1">
      <c r="A30" s="99" t="s">
        <v>125</v>
      </c>
      <c r="B30" s="100"/>
      <c r="C30" s="100"/>
      <c r="D30" s="100"/>
      <c r="E30" s="100"/>
      <c r="F30" s="100"/>
      <c r="G30" s="100"/>
      <c r="H30" s="79" t="s">
        <v>66</v>
      </c>
      <c r="I30" s="65">
        <f t="shared" si="1"/>
      </c>
      <c r="J30" s="5" t="s">
        <v>14</v>
      </c>
      <c r="K30" s="51" t="s">
        <v>110</v>
      </c>
      <c r="L30" s="98"/>
      <c r="M30" s="93"/>
      <c r="N30" s="93"/>
      <c r="O30" s="93"/>
      <c r="P30" s="67" t="s">
        <v>15</v>
      </c>
      <c r="Q30" s="93"/>
      <c r="R30" s="93"/>
      <c r="S30" s="93"/>
      <c r="T30" s="94"/>
      <c r="U30" s="129" t="s">
        <v>97</v>
      </c>
      <c r="V30" s="130"/>
      <c r="W30" s="130"/>
      <c r="X30" s="130"/>
      <c r="Y30" s="130"/>
      <c r="Z30" s="73" t="s">
        <v>143</v>
      </c>
      <c r="AA30" s="141"/>
      <c r="AB30" s="141"/>
      <c r="AC30" s="141"/>
      <c r="AD30" s="74" t="s">
        <v>142</v>
      </c>
      <c r="AE30" s="144" t="s">
        <v>110</v>
      </c>
      <c r="AF30" s="112"/>
      <c r="AG30" s="88"/>
      <c r="AH30" s="89"/>
      <c r="AI30" s="89"/>
      <c r="AJ30" s="89"/>
      <c r="AK30" s="68" t="s">
        <v>15</v>
      </c>
      <c r="AL30" s="89"/>
      <c r="AM30" s="89"/>
      <c r="AN30" s="89"/>
      <c r="AO30" s="118"/>
    </row>
    <row r="31" spans="1:41" ht="22.5" customHeight="1">
      <c r="A31" s="99" t="s">
        <v>126</v>
      </c>
      <c r="B31" s="100"/>
      <c r="C31" s="100"/>
      <c r="D31" s="100"/>
      <c r="E31" s="100"/>
      <c r="F31" s="100"/>
      <c r="G31" s="100"/>
      <c r="H31" s="79" t="s">
        <v>66</v>
      </c>
      <c r="I31" s="65">
        <f t="shared" si="1"/>
      </c>
      <c r="J31" s="5" t="s">
        <v>14</v>
      </c>
      <c r="K31" s="51" t="s">
        <v>110</v>
      </c>
      <c r="L31" s="98"/>
      <c r="M31" s="93"/>
      <c r="N31" s="93"/>
      <c r="O31" s="93"/>
      <c r="P31" s="67" t="s">
        <v>15</v>
      </c>
      <c r="Q31" s="93"/>
      <c r="R31" s="93"/>
      <c r="S31" s="93"/>
      <c r="T31" s="94"/>
      <c r="U31" s="138" t="s">
        <v>6</v>
      </c>
      <c r="V31" s="139"/>
      <c r="W31" s="139"/>
      <c r="X31" s="139"/>
      <c r="Y31" s="139"/>
      <c r="Z31" s="139"/>
      <c r="AA31" s="139"/>
      <c r="AB31" s="139"/>
      <c r="AC31" s="139"/>
      <c r="AD31" s="140"/>
      <c r="AE31" s="111" t="s">
        <v>110</v>
      </c>
      <c r="AF31" s="112"/>
      <c r="AG31" s="88"/>
      <c r="AH31" s="89"/>
      <c r="AI31" s="89"/>
      <c r="AJ31" s="89"/>
      <c r="AK31" s="68" t="s">
        <v>15</v>
      </c>
      <c r="AL31" s="89"/>
      <c r="AM31" s="89"/>
      <c r="AN31" s="89"/>
      <c r="AO31" s="118"/>
    </row>
    <row r="32" spans="1:41" ht="22.5" customHeight="1">
      <c r="A32" s="99" t="s">
        <v>127</v>
      </c>
      <c r="B32" s="100"/>
      <c r="C32" s="100"/>
      <c r="D32" s="100"/>
      <c r="E32" s="100"/>
      <c r="F32" s="100"/>
      <c r="G32" s="100"/>
      <c r="H32" s="79" t="s">
        <v>66</v>
      </c>
      <c r="I32" s="65">
        <f t="shared" si="1"/>
      </c>
      <c r="J32" s="5" t="s">
        <v>14</v>
      </c>
      <c r="K32" s="51" t="s">
        <v>110</v>
      </c>
      <c r="L32" s="98"/>
      <c r="M32" s="93"/>
      <c r="N32" s="93"/>
      <c r="O32" s="93"/>
      <c r="P32" s="67" t="s">
        <v>15</v>
      </c>
      <c r="Q32" s="93"/>
      <c r="R32" s="93"/>
      <c r="S32" s="93"/>
      <c r="T32" s="94"/>
      <c r="U32" s="129" t="s">
        <v>7</v>
      </c>
      <c r="V32" s="130"/>
      <c r="W32" s="130"/>
      <c r="X32" s="130"/>
      <c r="Y32" s="130"/>
      <c r="Z32" s="130"/>
      <c r="AA32" s="130"/>
      <c r="AB32" s="130"/>
      <c r="AC32" s="130"/>
      <c r="AD32" s="131"/>
      <c r="AE32" s="111" t="s">
        <v>110</v>
      </c>
      <c r="AF32" s="112"/>
      <c r="AG32" s="88"/>
      <c r="AH32" s="89"/>
      <c r="AI32" s="89"/>
      <c r="AJ32" s="89"/>
      <c r="AK32" s="68" t="s">
        <v>15</v>
      </c>
      <c r="AL32" s="89"/>
      <c r="AM32" s="89"/>
      <c r="AN32" s="89"/>
      <c r="AO32" s="118"/>
    </row>
    <row r="33" spans="1:41" ht="22.5" customHeight="1">
      <c r="A33" s="99" t="s">
        <v>128</v>
      </c>
      <c r="B33" s="100"/>
      <c r="C33" s="100"/>
      <c r="D33" s="100"/>
      <c r="E33" s="100"/>
      <c r="F33" s="100"/>
      <c r="G33" s="100"/>
      <c r="H33" s="79" t="s">
        <v>66</v>
      </c>
      <c r="I33" s="65">
        <f t="shared" si="1"/>
      </c>
      <c r="J33" s="5" t="s">
        <v>14</v>
      </c>
      <c r="K33" s="51" t="s">
        <v>110</v>
      </c>
      <c r="L33" s="98"/>
      <c r="M33" s="93"/>
      <c r="N33" s="93"/>
      <c r="O33" s="93"/>
      <c r="P33" s="67" t="s">
        <v>15</v>
      </c>
      <c r="Q33" s="93"/>
      <c r="R33" s="93"/>
      <c r="S33" s="93"/>
      <c r="T33" s="94"/>
      <c r="U33" s="129" t="s">
        <v>105</v>
      </c>
      <c r="V33" s="130"/>
      <c r="W33" s="130"/>
      <c r="X33" s="130"/>
      <c r="Y33" s="130"/>
      <c r="Z33" s="130"/>
      <c r="AA33" s="130"/>
      <c r="AB33" s="130"/>
      <c r="AC33" s="130"/>
      <c r="AD33" s="131"/>
      <c r="AE33" s="111" t="s">
        <v>110</v>
      </c>
      <c r="AF33" s="112"/>
      <c r="AG33" s="88"/>
      <c r="AH33" s="89"/>
      <c r="AI33" s="89"/>
      <c r="AJ33" s="89"/>
      <c r="AK33" s="68" t="s">
        <v>15</v>
      </c>
      <c r="AL33" s="89"/>
      <c r="AM33" s="89"/>
      <c r="AN33" s="89"/>
      <c r="AO33" s="118"/>
    </row>
    <row r="34" spans="1:41" ht="22.5" customHeight="1" thickBot="1">
      <c r="A34" s="99" t="s">
        <v>129</v>
      </c>
      <c r="B34" s="100"/>
      <c r="C34" s="100"/>
      <c r="D34" s="100"/>
      <c r="E34" s="100"/>
      <c r="F34" s="100"/>
      <c r="G34" s="100"/>
      <c r="H34" s="79" t="s">
        <v>66</v>
      </c>
      <c r="I34" s="65">
        <f t="shared" si="1"/>
      </c>
      <c r="J34" s="5" t="s">
        <v>14</v>
      </c>
      <c r="K34" s="51" t="s">
        <v>110</v>
      </c>
      <c r="L34" s="98"/>
      <c r="M34" s="93"/>
      <c r="N34" s="93"/>
      <c r="O34" s="93"/>
      <c r="P34" s="67" t="s">
        <v>15</v>
      </c>
      <c r="Q34" s="93"/>
      <c r="R34" s="93"/>
      <c r="S34" s="93"/>
      <c r="T34" s="94"/>
      <c r="U34" s="146" t="s">
        <v>9</v>
      </c>
      <c r="V34" s="147"/>
      <c r="W34" s="147"/>
      <c r="X34" s="147"/>
      <c r="Y34" s="147"/>
      <c r="Z34" s="147"/>
      <c r="AA34" s="147"/>
      <c r="AB34" s="147"/>
      <c r="AC34" s="147"/>
      <c r="AD34" s="148"/>
      <c r="AE34" s="142" t="s">
        <v>110</v>
      </c>
      <c r="AF34" s="143"/>
      <c r="AG34" s="91"/>
      <c r="AH34" s="92"/>
      <c r="AI34" s="92"/>
      <c r="AJ34" s="92"/>
      <c r="AK34" s="69" t="s">
        <v>15</v>
      </c>
      <c r="AL34" s="92"/>
      <c r="AM34" s="92"/>
      <c r="AN34" s="92"/>
      <c r="AO34" s="125"/>
    </row>
    <row r="35" spans="1:41" ht="22.5" customHeight="1" thickTop="1">
      <c r="A35" s="99" t="s">
        <v>130</v>
      </c>
      <c r="B35" s="100"/>
      <c r="C35" s="100"/>
      <c r="D35" s="100"/>
      <c r="E35" s="100"/>
      <c r="F35" s="100"/>
      <c r="G35" s="100"/>
      <c r="H35" s="79" t="s">
        <v>66</v>
      </c>
      <c r="I35" s="65">
        <f t="shared" si="1"/>
      </c>
      <c r="J35" s="5" t="s">
        <v>14</v>
      </c>
      <c r="K35" s="51" t="s">
        <v>110</v>
      </c>
      <c r="L35" s="98"/>
      <c r="M35" s="93"/>
      <c r="N35" s="93"/>
      <c r="O35" s="93"/>
      <c r="P35" s="67" t="s">
        <v>15</v>
      </c>
      <c r="Q35" s="93"/>
      <c r="R35" s="93"/>
      <c r="S35" s="93"/>
      <c r="T35" s="93"/>
      <c r="U35" s="145" t="s">
        <v>42</v>
      </c>
      <c r="V35" s="107"/>
      <c r="W35" s="107"/>
      <c r="X35" s="107"/>
      <c r="Y35" s="107"/>
      <c r="Z35" s="107"/>
      <c r="AA35" s="107"/>
      <c r="AB35" s="107"/>
      <c r="AC35" s="107"/>
      <c r="AD35" s="108"/>
      <c r="AE35" s="123" t="s">
        <v>110</v>
      </c>
      <c r="AF35" s="124"/>
      <c r="AG35" s="135"/>
      <c r="AH35" s="126"/>
      <c r="AI35" s="126"/>
      <c r="AJ35" s="126"/>
      <c r="AK35" s="70" t="s">
        <v>15</v>
      </c>
      <c r="AL35" s="126"/>
      <c r="AM35" s="126"/>
      <c r="AN35" s="126"/>
      <c r="AO35" s="127"/>
    </row>
    <row r="36" spans="1:41" ht="24" customHeight="1">
      <c r="A36" s="1" t="s">
        <v>109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4.25">
      <c r="A37" s="1" t="s">
        <v>108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</sheetData>
  <sheetProtection/>
  <protectedRanges>
    <protectedRange sqref="AG26:AO35" name="範囲7"/>
    <protectedRange sqref="L26:T35" name="範囲6"/>
    <protectedRange sqref="AG8:AO24" name="範囲4"/>
    <protectedRange sqref="L8:T24" name="範囲3"/>
    <protectedRange sqref="L5:O6 K2:K4 P2:AO6" name="範囲2"/>
    <protectedRange sqref="AB1" name="範囲1"/>
  </protectedRanges>
  <mergeCells count="212">
    <mergeCell ref="AR18:AX18"/>
    <mergeCell ref="AR19:AX19"/>
    <mergeCell ref="AR22:AX22"/>
    <mergeCell ref="AG18:AJ18"/>
    <mergeCell ref="Q19:T19"/>
    <mergeCell ref="AG20:AJ20"/>
    <mergeCell ref="U22:Y22"/>
    <mergeCell ref="AG19:AJ19"/>
    <mergeCell ref="U18:AA18"/>
    <mergeCell ref="U20:AD20"/>
    <mergeCell ref="Q24:T24"/>
    <mergeCell ref="L21:O21"/>
    <mergeCell ref="L22:O22"/>
    <mergeCell ref="Q22:T22"/>
    <mergeCell ref="U16:AA16"/>
    <mergeCell ref="AA22:AC22"/>
    <mergeCell ref="Q18:T18"/>
    <mergeCell ref="U19:AA19"/>
    <mergeCell ref="AG14:AJ14"/>
    <mergeCell ref="AG22:AJ22"/>
    <mergeCell ref="Q21:T21"/>
    <mergeCell ref="U21:AD21"/>
    <mergeCell ref="Q20:T20"/>
    <mergeCell ref="AG17:AJ17"/>
    <mergeCell ref="AE21:AF21"/>
    <mergeCell ref="AG21:AJ21"/>
    <mergeCell ref="AL21:AO21"/>
    <mergeCell ref="AG15:AJ15"/>
    <mergeCell ref="AL20:AO20"/>
    <mergeCell ref="AL15:AO15"/>
    <mergeCell ref="AE20:AF20"/>
    <mergeCell ref="AG16:AJ16"/>
    <mergeCell ref="AL16:AO16"/>
    <mergeCell ref="D11:G11"/>
    <mergeCell ref="AE18:AF18"/>
    <mergeCell ref="AE19:AF19"/>
    <mergeCell ref="A14:G14"/>
    <mergeCell ref="A15:G15"/>
    <mergeCell ref="A18:G18"/>
    <mergeCell ref="A12:G12"/>
    <mergeCell ref="A13:G13"/>
    <mergeCell ref="A8:C11"/>
    <mergeCell ref="U14:AA14"/>
    <mergeCell ref="U8:AA8"/>
    <mergeCell ref="U9:AA9"/>
    <mergeCell ref="U10:AA10"/>
    <mergeCell ref="U11:AA11"/>
    <mergeCell ref="AG8:AJ8"/>
    <mergeCell ref="AG9:AJ9"/>
    <mergeCell ref="AG10:AJ10"/>
    <mergeCell ref="AG12:AJ12"/>
    <mergeCell ref="D9:G9"/>
    <mergeCell ref="A2:J2"/>
    <mergeCell ref="K3:O3"/>
    <mergeCell ref="L8:O8"/>
    <mergeCell ref="L9:O9"/>
    <mergeCell ref="L10:O10"/>
    <mergeCell ref="A7:AO7"/>
    <mergeCell ref="D10:G10"/>
    <mergeCell ref="P4:AO4"/>
    <mergeCell ref="V5:AA5"/>
    <mergeCell ref="AB5:AO5"/>
    <mergeCell ref="A3:J4"/>
    <mergeCell ref="P3:AO3"/>
    <mergeCell ref="D8:G8"/>
    <mergeCell ref="U35:AD35"/>
    <mergeCell ref="U34:AD34"/>
    <mergeCell ref="U33:AD33"/>
    <mergeCell ref="Q31:T31"/>
    <mergeCell ref="AE35:AF35"/>
    <mergeCell ref="AB1:AO1"/>
    <mergeCell ref="A1:AA1"/>
    <mergeCell ref="A6:J6"/>
    <mergeCell ref="K4:O4"/>
    <mergeCell ref="A5:J5"/>
    <mergeCell ref="U32:AD32"/>
    <mergeCell ref="AA30:AC30"/>
    <mergeCell ref="AE34:AF34"/>
    <mergeCell ref="AE32:AF32"/>
    <mergeCell ref="AE33:AF33"/>
    <mergeCell ref="Q35:T35"/>
    <mergeCell ref="AE30:AF30"/>
    <mergeCell ref="Q32:T32"/>
    <mergeCell ref="Q33:T33"/>
    <mergeCell ref="Q34:T34"/>
    <mergeCell ref="U28:AD28"/>
    <mergeCell ref="U29:AD29"/>
    <mergeCell ref="AG26:AJ26"/>
    <mergeCell ref="AG28:AJ28"/>
    <mergeCell ref="AL30:AO30"/>
    <mergeCell ref="AG35:AJ35"/>
    <mergeCell ref="AG31:AJ31"/>
    <mergeCell ref="U30:Y30"/>
    <mergeCell ref="AG33:AJ33"/>
    <mergeCell ref="U31:AD31"/>
    <mergeCell ref="AL34:AO34"/>
    <mergeCell ref="AL35:AO35"/>
    <mergeCell ref="AE27:AF27"/>
    <mergeCell ref="AE28:AF28"/>
    <mergeCell ref="AE29:AF29"/>
    <mergeCell ref="AL29:AO29"/>
    <mergeCell ref="AE31:AF31"/>
    <mergeCell ref="AL33:AO33"/>
    <mergeCell ref="AG27:AJ27"/>
    <mergeCell ref="AG32:AJ32"/>
    <mergeCell ref="AG30:AJ30"/>
    <mergeCell ref="A25:AO25"/>
    <mergeCell ref="AL24:AO24"/>
    <mergeCell ref="AE26:AF26"/>
    <mergeCell ref="AL27:AO27"/>
    <mergeCell ref="AL31:AO31"/>
    <mergeCell ref="AL26:AO26"/>
    <mergeCell ref="A21:G21"/>
    <mergeCell ref="Q30:T30"/>
    <mergeCell ref="AL28:AO28"/>
    <mergeCell ref="A30:G30"/>
    <mergeCell ref="A31:G31"/>
    <mergeCell ref="AG24:AJ24"/>
    <mergeCell ref="L31:O31"/>
    <mergeCell ref="L30:O30"/>
    <mergeCell ref="L23:O23"/>
    <mergeCell ref="Q28:T28"/>
    <mergeCell ref="AL8:AO8"/>
    <mergeCell ref="AL9:AO9"/>
    <mergeCell ref="AL10:AO10"/>
    <mergeCell ref="AL12:AO12"/>
    <mergeCell ref="L17:O17"/>
    <mergeCell ref="L14:O14"/>
    <mergeCell ref="AE13:AF13"/>
    <mergeCell ref="L11:O11"/>
    <mergeCell ref="L12:O12"/>
    <mergeCell ref="AG13:AJ13"/>
    <mergeCell ref="K2:AO2"/>
    <mergeCell ref="K5:U5"/>
    <mergeCell ref="K6:AO6"/>
    <mergeCell ref="Q8:T8"/>
    <mergeCell ref="Q10:T10"/>
    <mergeCell ref="Q11:T11"/>
    <mergeCell ref="Q9:T9"/>
    <mergeCell ref="AE9:AF9"/>
    <mergeCell ref="AE10:AF10"/>
    <mergeCell ref="AE11:AF11"/>
    <mergeCell ref="AE8:AF8"/>
    <mergeCell ref="A16:G16"/>
    <mergeCell ref="A17:G17"/>
    <mergeCell ref="Q12:T12"/>
    <mergeCell ref="L15:O15"/>
    <mergeCell ref="L16:O16"/>
    <mergeCell ref="L13:O13"/>
    <mergeCell ref="AE14:AF14"/>
    <mergeCell ref="Q17:T17"/>
    <mergeCell ref="Q14:T14"/>
    <mergeCell ref="A20:G20"/>
    <mergeCell ref="L20:O20"/>
    <mergeCell ref="A28:G28"/>
    <mergeCell ref="AE12:AF12"/>
    <mergeCell ref="AE17:AF17"/>
    <mergeCell ref="Q15:T15"/>
    <mergeCell ref="Q16:T16"/>
    <mergeCell ref="U15:AA15"/>
    <mergeCell ref="AE15:AF15"/>
    <mergeCell ref="AE16:AF16"/>
    <mergeCell ref="U12:AA12"/>
    <mergeCell ref="U13:AA13"/>
    <mergeCell ref="U17:AA17"/>
    <mergeCell ref="Q26:T26"/>
    <mergeCell ref="Q27:T27"/>
    <mergeCell ref="L19:O19"/>
    <mergeCell ref="L24:O24"/>
    <mergeCell ref="Q13:T13"/>
    <mergeCell ref="L18:O18"/>
    <mergeCell ref="U27:AD27"/>
    <mergeCell ref="L33:O33"/>
    <mergeCell ref="U26:AD26"/>
    <mergeCell ref="A34:G34"/>
    <mergeCell ref="A19:G19"/>
    <mergeCell ref="A24:G24"/>
    <mergeCell ref="A26:G26"/>
    <mergeCell ref="A27:G27"/>
    <mergeCell ref="A23:G23"/>
    <mergeCell ref="A29:G29"/>
    <mergeCell ref="A22:G22"/>
    <mergeCell ref="L34:O34"/>
    <mergeCell ref="A33:G33"/>
    <mergeCell ref="L35:O35"/>
    <mergeCell ref="A35:G35"/>
    <mergeCell ref="L26:O26"/>
    <mergeCell ref="L27:O27"/>
    <mergeCell ref="L28:O28"/>
    <mergeCell ref="L29:O29"/>
    <mergeCell ref="A32:G32"/>
    <mergeCell ref="L32:O32"/>
    <mergeCell ref="AG11:AJ11"/>
    <mergeCell ref="AL11:AO11"/>
    <mergeCell ref="AL23:AO23"/>
    <mergeCell ref="AE23:AF23"/>
    <mergeCell ref="AE24:AF24"/>
    <mergeCell ref="AE22:AF22"/>
    <mergeCell ref="AL22:AO22"/>
    <mergeCell ref="AL18:AO18"/>
    <mergeCell ref="AL19:AO19"/>
    <mergeCell ref="AL14:AO14"/>
    <mergeCell ref="AG23:AJ23"/>
    <mergeCell ref="AL13:AO13"/>
    <mergeCell ref="AL17:AO17"/>
    <mergeCell ref="AG34:AJ34"/>
    <mergeCell ref="AG29:AJ29"/>
    <mergeCell ref="Q29:T29"/>
    <mergeCell ref="Q23:T23"/>
    <mergeCell ref="U24:AD24"/>
    <mergeCell ref="U23:AD23"/>
    <mergeCell ref="AL32:AO3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SheetLayoutView="100" zoomScalePageLayoutView="0" workbookViewId="0" topLeftCell="A23">
      <selection activeCell="I35" sqref="I35"/>
    </sheetView>
  </sheetViews>
  <sheetFormatPr defaultColWidth="9.00390625" defaultRowHeight="13.5"/>
  <cols>
    <col min="1" max="1" width="17.375" style="6" customWidth="1"/>
    <col min="2" max="2" width="11.25390625" style="6" customWidth="1"/>
    <col min="3" max="3" width="6.25390625" style="6" customWidth="1"/>
    <col min="4" max="4" width="8.75390625" style="6" customWidth="1"/>
    <col min="5" max="5" width="6.625" style="6" customWidth="1"/>
    <col min="6" max="6" width="2.75390625" style="6" customWidth="1"/>
    <col min="7" max="9" width="8.75390625" style="6" customWidth="1"/>
    <col min="10" max="10" width="6.625" style="6" customWidth="1"/>
    <col min="11" max="11" width="2.75390625" style="6" customWidth="1"/>
    <col min="12" max="12" width="11.875" style="6" customWidth="1"/>
    <col min="13" max="23" width="8.625" style="6" hidden="1" customWidth="1"/>
    <col min="24" max="24" width="9.00390625" style="6" hidden="1" customWidth="1"/>
    <col min="25" max="25" width="26.625" style="6" hidden="1" customWidth="1"/>
    <col min="26" max="26" width="9.00390625" style="6" hidden="1" customWidth="1"/>
    <col min="27" max="30" width="9.00390625" style="6" customWidth="1"/>
    <col min="31" max="16384" width="9.00390625" style="6" customWidth="1"/>
  </cols>
  <sheetData>
    <row r="1" spans="1:11" ht="12">
      <c r="A1" s="194" t="s">
        <v>115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">
      <c r="A3" s="192"/>
      <c r="B3" s="192"/>
      <c r="C3" s="192"/>
      <c r="D3" s="192"/>
      <c r="E3" s="192"/>
      <c r="F3" s="192"/>
      <c r="G3" s="192"/>
      <c r="H3" s="195" t="s">
        <v>163</v>
      </c>
      <c r="I3" s="195"/>
      <c r="J3" s="195"/>
      <c r="K3" s="195"/>
    </row>
    <row r="4" spans="1:11" ht="12">
      <c r="A4" s="194" t="s">
        <v>116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4.25" customHeight="1" thickBot="1">
      <c r="A5" s="194" t="s">
        <v>19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8" ht="22.5" customHeight="1" thickTop="1">
      <c r="A6" s="196" t="s">
        <v>20</v>
      </c>
      <c r="B6" s="7" t="s">
        <v>21</v>
      </c>
      <c r="C6" s="199"/>
      <c r="D6" s="199"/>
      <c r="E6" s="199"/>
      <c r="F6" s="199"/>
      <c r="G6" s="199"/>
      <c r="H6" s="199"/>
      <c r="I6" s="199"/>
      <c r="J6" s="199"/>
      <c r="K6" s="200"/>
      <c r="M6" s="30"/>
      <c r="N6" s="30" t="s">
        <v>88</v>
      </c>
      <c r="O6" s="30" t="s">
        <v>89</v>
      </c>
      <c r="P6" s="17" t="s">
        <v>92</v>
      </c>
      <c r="Q6" s="29" t="s">
        <v>39</v>
      </c>
      <c r="R6" s="29" t="s">
        <v>81</v>
      </c>
    </row>
    <row r="7" spans="1:25" ht="22.5" customHeight="1">
      <c r="A7" s="197"/>
      <c r="B7" s="8" t="s">
        <v>22</v>
      </c>
      <c r="C7" s="208" t="s">
        <v>131</v>
      </c>
      <c r="D7" s="208"/>
      <c r="E7" s="208"/>
      <c r="F7" s="208"/>
      <c r="G7" s="208"/>
      <c r="H7" s="208"/>
      <c r="I7" s="208"/>
      <c r="J7" s="208"/>
      <c r="K7" s="209"/>
      <c r="M7" s="30" t="s">
        <v>79</v>
      </c>
      <c r="N7" s="31" t="b">
        <v>0</v>
      </c>
      <c r="O7" s="203" t="b">
        <v>0</v>
      </c>
      <c r="P7" s="17">
        <f>IF(N7,IF(O7,IF(D24*P15&gt;Q15,D24*P15,Q15),0),0)</f>
        <v>0</v>
      </c>
      <c r="Q7" s="35">
        <f>IF(N7,N15*C17*24,0)</f>
        <v>0</v>
      </c>
      <c r="R7" s="35">
        <f>IF(N7,O15*C15*24,0)</f>
        <v>0</v>
      </c>
      <c r="Y7" s="6">
        <f>IF(O7,1,0)</f>
        <v>0</v>
      </c>
    </row>
    <row r="8" spans="1:18" ht="22.5" customHeight="1">
      <c r="A8" s="197"/>
      <c r="B8" s="8" t="s">
        <v>23</v>
      </c>
      <c r="C8" s="206"/>
      <c r="D8" s="206"/>
      <c r="E8" s="206"/>
      <c r="F8" s="206"/>
      <c r="G8" s="206"/>
      <c r="H8" s="206"/>
      <c r="I8" s="206"/>
      <c r="J8" s="206"/>
      <c r="K8" s="207"/>
      <c r="M8" s="30" t="s">
        <v>33</v>
      </c>
      <c r="N8" s="31" t="b">
        <v>0</v>
      </c>
      <c r="O8" s="204"/>
      <c r="P8" s="17">
        <f>IF(N8,IF(O7,IF(D24*P16&gt;Q16,D24*P16,Q16),0),0)</f>
        <v>0</v>
      </c>
      <c r="Q8" s="35">
        <f>IF(N8,N16*C17*24,0)</f>
        <v>0</v>
      </c>
      <c r="R8" s="35">
        <f>IF(N8,O16*C15*24,0)</f>
        <v>0</v>
      </c>
    </row>
    <row r="9" spans="1:18" ht="22.5" customHeight="1">
      <c r="A9" s="198"/>
      <c r="B9" s="9" t="s">
        <v>24</v>
      </c>
      <c r="C9" s="206" t="s">
        <v>94</v>
      </c>
      <c r="D9" s="206"/>
      <c r="E9" s="208" t="s">
        <v>95</v>
      </c>
      <c r="F9" s="208"/>
      <c r="G9" s="208"/>
      <c r="H9" s="208"/>
      <c r="I9" s="208"/>
      <c r="J9" s="208"/>
      <c r="K9" s="209"/>
      <c r="M9" s="30" t="s">
        <v>80</v>
      </c>
      <c r="N9" s="31" t="b">
        <v>0</v>
      </c>
      <c r="O9" s="205"/>
      <c r="P9" s="17">
        <f>IF(N9,IF(O7,IF(D24*P17&gt;Q17,D24*P17,Q17),0),0)</f>
        <v>0</v>
      </c>
      <c r="Q9" s="35">
        <f>IF(N9,N17*C17*24,0)</f>
        <v>0</v>
      </c>
      <c r="R9" s="35">
        <f>IF(N9,O17*C15*24,0)</f>
        <v>0</v>
      </c>
    </row>
    <row r="10" spans="1:25" ht="22.5" customHeight="1" thickBot="1">
      <c r="A10" s="10" t="s">
        <v>25</v>
      </c>
      <c r="B10" s="210"/>
      <c r="C10" s="206"/>
      <c r="D10" s="206"/>
      <c r="E10" s="206"/>
      <c r="F10" s="206"/>
      <c r="G10" s="211"/>
      <c r="H10" s="211"/>
      <c r="I10" s="211"/>
      <c r="J10" s="211"/>
      <c r="K10" s="212"/>
      <c r="P10" s="6">
        <f>SUM(P7:P9)</f>
        <v>0</v>
      </c>
      <c r="Q10" s="36">
        <f>SUM(Q7:Q9)</f>
        <v>0</v>
      </c>
      <c r="R10" s="36">
        <f>SUM(R7:R9)</f>
        <v>0</v>
      </c>
      <c r="Y10" s="52"/>
    </row>
    <row r="11" spans="1:25" ht="22.5" customHeight="1" thickBot="1" thickTop="1">
      <c r="A11" s="11" t="s">
        <v>26</v>
      </c>
      <c r="B11" s="213" t="s">
        <v>164</v>
      </c>
      <c r="C11" s="214"/>
      <c r="D11" s="214"/>
      <c r="E11" s="214"/>
      <c r="F11" s="215"/>
      <c r="G11" s="216" t="s">
        <v>27</v>
      </c>
      <c r="H11" s="217"/>
      <c r="I11" s="218"/>
      <c r="J11" s="219"/>
      <c r="K11" s="220"/>
      <c r="Y11" s="36" t="str">
        <f>B11</f>
        <v>令和　　　年　　　月　　　日　　(　　　)</v>
      </c>
    </row>
    <row r="12" spans="1:11" ht="18.75" customHeight="1" thickTop="1">
      <c r="A12" s="201" t="s">
        <v>28</v>
      </c>
      <c r="B12" s="201" t="s">
        <v>29</v>
      </c>
      <c r="C12" s="222" t="s">
        <v>30</v>
      </c>
      <c r="D12" s="201" t="s">
        <v>31</v>
      </c>
      <c r="E12" s="201"/>
      <c r="F12" s="201"/>
      <c r="G12" s="202"/>
      <c r="H12" s="202"/>
      <c r="I12" s="188" t="s">
        <v>30</v>
      </c>
      <c r="J12" s="224" t="s">
        <v>32</v>
      </c>
      <c r="K12" s="224"/>
    </row>
    <row r="13" spans="1:13" ht="18.75" customHeight="1">
      <c r="A13" s="202"/>
      <c r="B13" s="202"/>
      <c r="C13" s="188"/>
      <c r="D13" s="225" t="s">
        <v>33</v>
      </c>
      <c r="E13" s="226"/>
      <c r="F13" s="227"/>
      <c r="G13" s="202" t="s">
        <v>34</v>
      </c>
      <c r="H13" s="202"/>
      <c r="I13" s="188"/>
      <c r="J13" s="224"/>
      <c r="K13" s="224"/>
      <c r="M13" s="6" t="s">
        <v>83</v>
      </c>
    </row>
    <row r="14" spans="1:22" ht="18.75" customHeight="1" thickBot="1">
      <c r="A14" s="202"/>
      <c r="B14" s="221"/>
      <c r="C14" s="223"/>
      <c r="D14" s="13" t="s">
        <v>35</v>
      </c>
      <c r="E14" s="228" t="s">
        <v>36</v>
      </c>
      <c r="F14" s="229"/>
      <c r="G14" s="13" t="s">
        <v>35</v>
      </c>
      <c r="H14" s="13" t="s">
        <v>36</v>
      </c>
      <c r="I14" s="223"/>
      <c r="J14" s="224"/>
      <c r="K14" s="224"/>
      <c r="M14" s="30"/>
      <c r="N14" s="30" t="s">
        <v>39</v>
      </c>
      <c r="O14" s="30" t="s">
        <v>81</v>
      </c>
      <c r="P14" s="30" t="s">
        <v>43</v>
      </c>
      <c r="Q14" s="29" t="s">
        <v>82</v>
      </c>
      <c r="S14" s="37"/>
      <c r="T14" s="37" t="s">
        <v>90</v>
      </c>
      <c r="U14" s="29" t="s">
        <v>91</v>
      </c>
      <c r="V14" s="12" t="s">
        <v>87</v>
      </c>
    </row>
    <row r="15" spans="1:28" ht="30" customHeight="1" thickTop="1">
      <c r="A15" s="14" t="s">
        <v>37</v>
      </c>
      <c r="B15" s="59" t="s">
        <v>113</v>
      </c>
      <c r="C15" s="230" t="str">
        <f>IF(B16="　　時　　　分　","時間",CEILING(B16-B15,"1:00"))</f>
        <v>時間</v>
      </c>
      <c r="D15" s="232"/>
      <c r="E15" s="234"/>
      <c r="F15" s="235"/>
      <c r="G15" s="232"/>
      <c r="H15" s="232"/>
      <c r="I15" s="238" t="str">
        <f>IF(SUM(D15:H16)=0,"人",SUM(D15:H16))</f>
        <v>人</v>
      </c>
      <c r="J15" s="240">
        <f>IF(B16="　　時　　　分　","",IF(AND(O7,C15&gt;0),P10,R10))</f>
      </c>
      <c r="K15" s="241" t="s">
        <v>96</v>
      </c>
      <c r="M15" s="30" t="s">
        <v>79</v>
      </c>
      <c r="N15" s="31">
        <v>2400</v>
      </c>
      <c r="O15" s="31">
        <v>4750</v>
      </c>
      <c r="P15" s="34">
        <v>120</v>
      </c>
      <c r="Q15" s="32">
        <v>61750</v>
      </c>
      <c r="S15" s="29" t="s">
        <v>81</v>
      </c>
      <c r="T15" s="29" t="b">
        <v>0</v>
      </c>
      <c r="U15" s="29" t="b">
        <v>0</v>
      </c>
      <c r="V15" s="12">
        <f>IF(U15,0,IF(T15,J15/2,J15))</f>
      </c>
      <c r="Y15" s="55"/>
      <c r="Z15" s="57" t="str">
        <f>C15</f>
        <v>時間</v>
      </c>
      <c r="AB15" s="58">
        <f>J15</f>
      </c>
    </row>
    <row r="16" spans="1:28" ht="30" customHeight="1">
      <c r="A16" s="15" t="s">
        <v>38</v>
      </c>
      <c r="B16" s="85" t="s">
        <v>114</v>
      </c>
      <c r="C16" s="231"/>
      <c r="D16" s="233"/>
      <c r="E16" s="236"/>
      <c r="F16" s="237"/>
      <c r="G16" s="233"/>
      <c r="H16" s="233"/>
      <c r="I16" s="239"/>
      <c r="J16" s="240"/>
      <c r="K16" s="241"/>
      <c r="M16" s="30" t="s">
        <v>33</v>
      </c>
      <c r="N16" s="31">
        <v>5230</v>
      </c>
      <c r="O16" s="31">
        <v>10460</v>
      </c>
      <c r="P16" s="34">
        <v>150</v>
      </c>
      <c r="Q16" s="32">
        <v>135860</v>
      </c>
      <c r="S16" s="29" t="s">
        <v>39</v>
      </c>
      <c r="T16" s="29" t="b">
        <v>0</v>
      </c>
      <c r="U16" s="29" t="b">
        <v>0</v>
      </c>
      <c r="V16" s="12">
        <f>IF(U16,0,IF(T16,J17/2,J17))</f>
      </c>
      <c r="Y16" s="55"/>
      <c r="Z16" s="55" t="str">
        <f>C17</f>
        <v>時間</v>
      </c>
      <c r="AB16" s="58">
        <f>J17</f>
      </c>
    </row>
    <row r="17" spans="1:25" ht="30" customHeight="1">
      <c r="A17" s="14" t="s">
        <v>37</v>
      </c>
      <c r="B17" s="86" t="s">
        <v>167</v>
      </c>
      <c r="C17" s="242" t="str">
        <f>IF(B18="　　時　　　分　","時間",CEILING(B18-B17,"1:00"))</f>
        <v>時間</v>
      </c>
      <c r="D17" s="244"/>
      <c r="E17" s="246"/>
      <c r="F17" s="247"/>
      <c r="G17" s="244"/>
      <c r="H17" s="244"/>
      <c r="I17" s="250" t="str">
        <f>IF(SUM(D17:H18)=0,"人",SUM(D17:H18))</f>
        <v>人</v>
      </c>
      <c r="J17" s="240">
        <f>IF(B18="　　時　　　分　","",IF(AND(O7,C17&gt;0),P10,Q10))</f>
      </c>
      <c r="K17" s="241" t="s">
        <v>96</v>
      </c>
      <c r="M17" s="30" t="s">
        <v>80</v>
      </c>
      <c r="N17" s="31">
        <v>15680</v>
      </c>
      <c r="O17" s="31">
        <v>31360</v>
      </c>
      <c r="P17" s="34">
        <v>300</v>
      </c>
      <c r="Q17" s="32">
        <v>407560</v>
      </c>
      <c r="S17" s="29" t="s">
        <v>84</v>
      </c>
      <c r="T17" s="29" t="b">
        <v>0</v>
      </c>
      <c r="U17" s="29" t="b">
        <v>0</v>
      </c>
      <c r="V17" s="12">
        <f>IF(U17,0,IF(T17,J20/2,J20))</f>
      </c>
      <c r="Y17" s="56"/>
    </row>
    <row r="18" spans="1:22" ht="30" customHeight="1" thickBot="1">
      <c r="A18" s="23" t="s">
        <v>74</v>
      </c>
      <c r="B18" s="60" t="s">
        <v>114</v>
      </c>
      <c r="C18" s="243"/>
      <c r="D18" s="245"/>
      <c r="E18" s="248"/>
      <c r="F18" s="249"/>
      <c r="G18" s="245"/>
      <c r="H18" s="245"/>
      <c r="I18" s="251"/>
      <c r="J18" s="240"/>
      <c r="K18" s="241"/>
      <c r="S18" s="29" t="s">
        <v>93</v>
      </c>
      <c r="T18" s="29" t="b">
        <v>0</v>
      </c>
      <c r="U18" s="29" t="b">
        <v>0</v>
      </c>
      <c r="V18" s="12">
        <f>IF(U18,0,IF(T18,J22/2,J22))</f>
      </c>
    </row>
    <row r="19" spans="1:11" ht="18.75" customHeight="1" thickBot="1" thickTop="1">
      <c r="A19" s="17"/>
      <c r="B19" s="18"/>
      <c r="C19" s="16"/>
      <c r="D19" s="252" t="s">
        <v>33</v>
      </c>
      <c r="E19" s="253"/>
      <c r="F19" s="254"/>
      <c r="G19" s="255" t="s">
        <v>40</v>
      </c>
      <c r="H19" s="255"/>
      <c r="I19" s="191"/>
      <c r="J19" s="192"/>
      <c r="K19" s="193"/>
    </row>
    <row r="20" spans="1:28" ht="15.75" customHeight="1" thickTop="1">
      <c r="A20" s="256" t="s">
        <v>41</v>
      </c>
      <c r="B20" s="61" t="s">
        <v>112</v>
      </c>
      <c r="C20" s="230" t="str">
        <f>IF(B21="　時　　　分　","時間",CEILING(B21-B20,"1:00"))</f>
        <v>時間</v>
      </c>
      <c r="D20" s="258"/>
      <c r="E20" s="234"/>
      <c r="F20" s="235"/>
      <c r="G20" s="258"/>
      <c r="H20" s="258"/>
      <c r="I20" s="238" t="str">
        <f>IF(SUM(D20:H21)=0,"人",SUM(D20:H21))</f>
        <v>人</v>
      </c>
      <c r="J20" s="275">
        <f>IF(B21="　時　　　分　","",IF(G20+H20&gt;D20+E20,N21*C20*24,N22*C20*24))</f>
      </c>
      <c r="K20" s="262" t="s">
        <v>96</v>
      </c>
      <c r="M20" s="12"/>
      <c r="N20" s="12" t="s">
        <v>86</v>
      </c>
      <c r="O20" s="12" t="s">
        <v>85</v>
      </c>
      <c r="Y20" s="53">
        <f>D20+E20</f>
        <v>0</v>
      </c>
      <c r="Z20" s="55" t="str">
        <f>C20</f>
        <v>時間</v>
      </c>
      <c r="AB20" s="58">
        <f>J20</f>
      </c>
    </row>
    <row r="21" spans="1:25" ht="15.75" customHeight="1">
      <c r="A21" s="257"/>
      <c r="B21" s="62" t="s">
        <v>111</v>
      </c>
      <c r="C21" s="231"/>
      <c r="D21" s="259"/>
      <c r="E21" s="236"/>
      <c r="F21" s="237"/>
      <c r="G21" s="259"/>
      <c r="H21" s="259"/>
      <c r="I21" s="239"/>
      <c r="J21" s="276"/>
      <c r="K21" s="263"/>
      <c r="M21" s="12" t="s">
        <v>79</v>
      </c>
      <c r="N21" s="33">
        <v>1000</v>
      </c>
      <c r="O21" s="33">
        <v>200</v>
      </c>
      <c r="Y21" s="53">
        <f>G20+H20</f>
        <v>0</v>
      </c>
    </row>
    <row r="22" spans="1:28" ht="15.75" customHeight="1">
      <c r="A22" s="256" t="s">
        <v>42</v>
      </c>
      <c r="B22" s="63" t="s">
        <v>112</v>
      </c>
      <c r="C22" s="242" t="str">
        <f>IF(B23="　時　　　分　","時間",CEILING(B23-B22,"1:00"))</f>
        <v>時間</v>
      </c>
      <c r="D22" s="260"/>
      <c r="E22" s="246"/>
      <c r="F22" s="247"/>
      <c r="G22" s="260"/>
      <c r="H22" s="260"/>
      <c r="I22" s="250" t="str">
        <f>IF(SUM(D22:H23)=0,"人",SUM(D22:H23))</f>
        <v>人</v>
      </c>
      <c r="J22" s="275">
        <f>IF(B23="　時　　　分　","",IF(G22+H22&gt;D22+E22,O21*C22*24,O22*C22*24))</f>
      </c>
      <c r="K22" s="262" t="s">
        <v>96</v>
      </c>
      <c r="M22" s="12" t="s">
        <v>33</v>
      </c>
      <c r="N22" s="33">
        <v>2200</v>
      </c>
      <c r="O22" s="33">
        <v>440</v>
      </c>
      <c r="Y22" s="53">
        <f>D22+E22</f>
        <v>0</v>
      </c>
      <c r="Z22" s="55" t="str">
        <f>C22</f>
        <v>時間</v>
      </c>
      <c r="AB22" s="58">
        <f>J22</f>
      </c>
    </row>
    <row r="23" spans="1:25" ht="15.75" customHeight="1" thickBot="1">
      <c r="A23" s="257"/>
      <c r="B23" s="64" t="s">
        <v>111</v>
      </c>
      <c r="C23" s="231"/>
      <c r="D23" s="259"/>
      <c r="E23" s="236"/>
      <c r="F23" s="237"/>
      <c r="G23" s="259"/>
      <c r="H23" s="261"/>
      <c r="I23" s="251"/>
      <c r="J23" s="276"/>
      <c r="K23" s="263"/>
      <c r="Y23" s="53">
        <f>G22+H22</f>
        <v>0</v>
      </c>
    </row>
    <row r="24" spans="1:25" ht="16.5" customHeight="1" thickTop="1">
      <c r="A24" s="19" t="s">
        <v>43</v>
      </c>
      <c r="B24" s="264" t="s">
        <v>75</v>
      </c>
      <c r="C24" s="265"/>
      <c r="D24" s="266"/>
      <c r="E24" s="267"/>
      <c r="F24" s="267"/>
      <c r="G24" s="268"/>
      <c r="H24" s="20" t="s">
        <v>44</v>
      </c>
      <c r="I24" s="269" t="str">
        <f>IF(SUM(V15:V18)=0," ",SUM(V15:V18))</f>
        <v> </v>
      </c>
      <c r="J24" s="270"/>
      <c r="K24" s="273" t="s">
        <v>96</v>
      </c>
      <c r="Y24" s="54">
        <f>D24+0</f>
        <v>0</v>
      </c>
    </row>
    <row r="25" spans="1:11" ht="14.25" customHeight="1">
      <c r="A25" s="281" t="s">
        <v>45</v>
      </c>
      <c r="B25" s="283" t="s">
        <v>76</v>
      </c>
      <c r="C25" s="211"/>
      <c r="D25" s="211"/>
      <c r="E25" s="211"/>
      <c r="F25" s="211"/>
      <c r="G25" s="212"/>
      <c r="H25" s="284" t="s">
        <v>46</v>
      </c>
      <c r="I25" s="269"/>
      <c r="J25" s="270"/>
      <c r="K25" s="274"/>
    </row>
    <row r="26" spans="1:11" ht="14.25" customHeight="1" thickBot="1">
      <c r="A26" s="282"/>
      <c r="B26" s="286" t="s">
        <v>77</v>
      </c>
      <c r="C26" s="287"/>
      <c r="D26" s="287"/>
      <c r="E26" s="287"/>
      <c r="F26" s="287"/>
      <c r="G26" s="288"/>
      <c r="H26" s="285"/>
      <c r="I26" s="271"/>
      <c r="J26" s="272"/>
      <c r="K26" s="274"/>
    </row>
    <row r="27" spans="1:18" ht="18.75" customHeight="1" thickTop="1">
      <c r="A27" s="289" t="s">
        <v>47</v>
      </c>
      <c r="B27" s="279" t="s">
        <v>48</v>
      </c>
      <c r="C27" s="21" t="s">
        <v>49</v>
      </c>
      <c r="D27" s="47" t="str">
        <f>IF('施設・設備使用一覧'!L8="","時間",CEILING('施設・設備使用一覧'!Q8-'施設・設備使用一覧'!L8,"1:00")*24)</f>
        <v>時間</v>
      </c>
      <c r="E27" s="43" t="str">
        <f aca="true" t="shared" si="0" ref="E27:E37">IF(D27="時間"," ",O27*D27)</f>
        <v> </v>
      </c>
      <c r="F27" s="41" t="s">
        <v>96</v>
      </c>
      <c r="G27" s="277" t="s">
        <v>50</v>
      </c>
      <c r="H27" s="278"/>
      <c r="I27" s="46" t="str">
        <f>IF(SUM('施設・設備使用一覧'!AC8:AC15)*24=0,"時間",SUM('施設・設備使用一覧'!AC8:AC15)*24)</f>
        <v>時間</v>
      </c>
      <c r="J27" s="45" t="str">
        <f aca="true" t="shared" si="1" ref="J27:J38">IF(I27="時間"," ",R27*I27)</f>
        <v> </v>
      </c>
      <c r="K27" s="42" t="s">
        <v>96</v>
      </c>
      <c r="M27" s="223" t="s">
        <v>48</v>
      </c>
      <c r="N27" s="22" t="s">
        <v>49</v>
      </c>
      <c r="O27" s="28">
        <v>5550</v>
      </c>
      <c r="P27" s="189" t="s">
        <v>50</v>
      </c>
      <c r="Q27" s="190"/>
      <c r="R27" s="28">
        <v>590</v>
      </c>
    </row>
    <row r="28" spans="1:18" ht="18.75" customHeight="1">
      <c r="A28" s="290"/>
      <c r="B28" s="191"/>
      <c r="C28" s="22" t="s">
        <v>51</v>
      </c>
      <c r="D28" s="47" t="str">
        <f>IF('施設・設備使用一覧'!L9="","時間",CEILING('施設・設備使用一覧'!Q9-'施設・設備使用一覧'!L9,"1:00")*24)</f>
        <v>時間</v>
      </c>
      <c r="E28" s="44" t="str">
        <f t="shared" si="0"/>
        <v> </v>
      </c>
      <c r="F28" s="38" t="s">
        <v>96</v>
      </c>
      <c r="G28" s="189" t="s">
        <v>52</v>
      </c>
      <c r="H28" s="190"/>
      <c r="I28" s="46" t="str">
        <f>IF(SUM('施設・設備使用一覧'!AC16:AC16)*24=0,"時間",SUM('施設・設備使用一覧'!AC16:AC16)*24)</f>
        <v>時間</v>
      </c>
      <c r="J28" s="45" t="str">
        <f t="shared" si="1"/>
        <v> </v>
      </c>
      <c r="K28" s="42" t="s">
        <v>96</v>
      </c>
      <c r="M28" s="292"/>
      <c r="N28" s="22" t="s">
        <v>51</v>
      </c>
      <c r="O28" s="28">
        <v>9240</v>
      </c>
      <c r="P28" s="189" t="s">
        <v>52</v>
      </c>
      <c r="Q28" s="190"/>
      <c r="R28" s="28">
        <v>470</v>
      </c>
    </row>
    <row r="29" spans="1:18" ht="18.75" customHeight="1">
      <c r="A29" s="290"/>
      <c r="B29" s="191"/>
      <c r="C29" s="30" t="s">
        <v>4</v>
      </c>
      <c r="D29" s="47" t="str">
        <f>IF('施設・設備使用一覧'!L10="","時間",CEILING('施設・設備使用一覧'!Q10-'施設・設備使用一覧'!L10,"1:00")*24)</f>
        <v>時間</v>
      </c>
      <c r="E29" s="44" t="str">
        <f t="shared" si="0"/>
        <v> </v>
      </c>
      <c r="F29" s="38" t="s">
        <v>96</v>
      </c>
      <c r="G29" s="189" t="s">
        <v>53</v>
      </c>
      <c r="H29" s="190"/>
      <c r="I29" s="46" t="str">
        <f>IF(SUM('施設・設備使用一覧'!I26:I27)*24=0,"時間",SUM('施設・設備使用一覧'!I26:I27)*24)</f>
        <v>時間</v>
      </c>
      <c r="J29" s="45" t="str">
        <f t="shared" si="1"/>
        <v> </v>
      </c>
      <c r="K29" s="42" t="s">
        <v>96</v>
      </c>
      <c r="M29" s="292"/>
      <c r="N29" s="22" t="s">
        <v>4</v>
      </c>
      <c r="O29" s="28">
        <v>16530</v>
      </c>
      <c r="P29" s="189" t="s">
        <v>53</v>
      </c>
      <c r="Q29" s="190"/>
      <c r="R29" s="28">
        <v>470</v>
      </c>
    </row>
    <row r="30" spans="1:18" ht="18.75" customHeight="1">
      <c r="A30" s="290"/>
      <c r="B30" s="280"/>
      <c r="C30" s="30" t="s">
        <v>144</v>
      </c>
      <c r="D30" s="47" t="str">
        <f>IF('施設・設備使用一覧'!L11="","時間",CEILING('施設・設備使用一覧'!Q11-'施設・設備使用一覧'!L11,"1:00")*24)</f>
        <v>時間</v>
      </c>
      <c r="E30" s="44" t="str">
        <f t="shared" si="0"/>
        <v> </v>
      </c>
      <c r="F30" s="38" t="s">
        <v>96</v>
      </c>
      <c r="G30" s="189" t="s">
        <v>54</v>
      </c>
      <c r="H30" s="190"/>
      <c r="I30" s="46" t="str">
        <f>IF(SUM('施設・設備使用一覧'!I28:I31)*24=0,"時間",SUM('施設・設備使用一覧'!I28:I31)*24)</f>
        <v>時間</v>
      </c>
      <c r="J30" s="45" t="str">
        <f t="shared" si="1"/>
        <v> </v>
      </c>
      <c r="K30" s="42" t="s">
        <v>96</v>
      </c>
      <c r="M30" s="222"/>
      <c r="N30" s="22" t="s">
        <v>157</v>
      </c>
      <c r="O30" s="28">
        <v>2310</v>
      </c>
      <c r="P30" s="189" t="s">
        <v>54</v>
      </c>
      <c r="Q30" s="190"/>
      <c r="R30" s="28">
        <v>650</v>
      </c>
    </row>
    <row r="31" spans="1:18" ht="18.75" customHeight="1">
      <c r="A31" s="290"/>
      <c r="B31" s="189" t="s">
        <v>133</v>
      </c>
      <c r="C31" s="190"/>
      <c r="D31" s="47" t="str">
        <f>IF('施設・設備使用一覧'!L12="","時間",CEILING('施設・設備使用一覧'!Q12-'施設・設備使用一覧'!L12,"1:00")*24)</f>
        <v>時間</v>
      </c>
      <c r="E31" s="45" t="str">
        <f t="shared" si="0"/>
        <v> </v>
      </c>
      <c r="F31" s="38" t="s">
        <v>96</v>
      </c>
      <c r="G31" s="189" t="s">
        <v>67</v>
      </c>
      <c r="H31" s="190"/>
      <c r="I31" s="46" t="str">
        <f>IF(SUM('施設・設備使用一覧'!I32:I33)*24=0,"時間",SUM('施設・設備使用一覧'!I32:I33)*24)</f>
        <v>時間</v>
      </c>
      <c r="J31" s="45" t="str">
        <f t="shared" si="1"/>
        <v> </v>
      </c>
      <c r="K31" s="42" t="s">
        <v>96</v>
      </c>
      <c r="M31" s="189" t="s">
        <v>133</v>
      </c>
      <c r="N31" s="190"/>
      <c r="O31" s="28">
        <v>7960</v>
      </c>
      <c r="P31" s="189" t="s">
        <v>67</v>
      </c>
      <c r="Q31" s="190"/>
      <c r="R31" s="28">
        <v>520</v>
      </c>
    </row>
    <row r="32" spans="1:18" ht="18.75" customHeight="1">
      <c r="A32" s="290"/>
      <c r="B32" s="189" t="s">
        <v>132</v>
      </c>
      <c r="C32" s="190"/>
      <c r="D32" s="47" t="str">
        <f>IF('施設・設備使用一覧'!L13="","時間",CEILING('施設・設備使用一覧'!Q13-'施設・設備使用一覧'!L13,"1:00")*24)</f>
        <v>時間</v>
      </c>
      <c r="E32" s="45" t="str">
        <f t="shared" si="0"/>
        <v> </v>
      </c>
      <c r="F32" s="38" t="s">
        <v>96</v>
      </c>
      <c r="G32" s="189" t="s">
        <v>69</v>
      </c>
      <c r="H32" s="190"/>
      <c r="I32" s="46" t="str">
        <f>IF(SUM('施設・設備使用一覧'!I34:I35)*24=0,"時間",SUM('施設・設備使用一覧'!I34:I35)*24)</f>
        <v>時間</v>
      </c>
      <c r="J32" s="45" t="str">
        <f t="shared" si="1"/>
        <v> </v>
      </c>
      <c r="K32" s="42" t="s">
        <v>96</v>
      </c>
      <c r="M32" s="189" t="s">
        <v>132</v>
      </c>
      <c r="N32" s="190"/>
      <c r="O32" s="28">
        <v>4860</v>
      </c>
      <c r="P32" s="189" t="s">
        <v>69</v>
      </c>
      <c r="Q32" s="190"/>
      <c r="R32" s="28">
        <v>410</v>
      </c>
    </row>
    <row r="33" spans="1:18" ht="18.75" customHeight="1">
      <c r="A33" s="290"/>
      <c r="B33" s="189" t="s">
        <v>17</v>
      </c>
      <c r="C33" s="190"/>
      <c r="D33" s="47" t="str">
        <f>IF('施設・設備使用一覧'!L14="","時間",CEILING('施設・設備使用一覧'!Q14-'施設・設備使用一覧'!L14,"1:00")*24)</f>
        <v>時間</v>
      </c>
      <c r="E33" s="45" t="str">
        <f t="shared" si="0"/>
        <v> </v>
      </c>
      <c r="F33" s="38" t="s">
        <v>96</v>
      </c>
      <c r="G33" s="189" t="s">
        <v>71</v>
      </c>
      <c r="H33" s="190"/>
      <c r="I33" s="46" t="str">
        <f>IF(SUM('施設・設備使用一覧'!I19:I19)*24=0,"時間",SUM('施設・設備使用一覧'!I19:I19)*24)</f>
        <v>時間</v>
      </c>
      <c r="J33" s="45" t="str">
        <f>IF(I33="時間"," ",R33*I33)</f>
        <v> </v>
      </c>
      <c r="K33" s="42" t="s">
        <v>96</v>
      </c>
      <c r="M33" s="189" t="s">
        <v>17</v>
      </c>
      <c r="N33" s="190"/>
      <c r="O33" s="28">
        <v>1750</v>
      </c>
      <c r="P33" s="189" t="s">
        <v>160</v>
      </c>
      <c r="Q33" s="190"/>
      <c r="R33" s="28">
        <v>470</v>
      </c>
    </row>
    <row r="34" spans="1:18" ht="18.75" customHeight="1">
      <c r="A34" s="290"/>
      <c r="B34" s="189" t="s">
        <v>166</v>
      </c>
      <c r="C34" s="190"/>
      <c r="D34" s="47" t="str">
        <f>IF('施設・設備使用一覧'!L15="","時間",CEILING('施設・設備使用一覧'!Q15-'施設・設備使用一覧'!L15,"1:00")*24)</f>
        <v>時間</v>
      </c>
      <c r="E34" s="45" t="str">
        <f t="shared" si="0"/>
        <v> </v>
      </c>
      <c r="F34" s="38" t="s">
        <v>96</v>
      </c>
      <c r="G34" s="189" t="s">
        <v>72</v>
      </c>
      <c r="H34" s="190"/>
      <c r="I34" s="46" t="str">
        <f>IF(SUM('施設・設備使用一覧'!AC17:AC17)*24=0,"時間",SUM('施設・設備使用一覧'!AC17:AC17)*24)</f>
        <v>時間</v>
      </c>
      <c r="J34" s="45" t="str">
        <f t="shared" si="1"/>
        <v> </v>
      </c>
      <c r="K34" s="42" t="s">
        <v>96</v>
      </c>
      <c r="M34" s="189" t="s">
        <v>68</v>
      </c>
      <c r="N34" s="190"/>
      <c r="O34" s="28">
        <v>990</v>
      </c>
      <c r="P34" s="189" t="s">
        <v>161</v>
      </c>
      <c r="Q34" s="190"/>
      <c r="R34" s="28">
        <v>590</v>
      </c>
    </row>
    <row r="35" spans="1:18" ht="18.75" customHeight="1">
      <c r="A35" s="290"/>
      <c r="B35" s="189" t="s">
        <v>70</v>
      </c>
      <c r="C35" s="190"/>
      <c r="D35" s="47" t="str">
        <f>IF('施設・設備使用一覧'!L16="","時間",CEILING('施設・設備使用一覧'!Q16-'施設・設備使用一覧'!L16,"1:00")*24)</f>
        <v>時間</v>
      </c>
      <c r="E35" s="45" t="str">
        <f t="shared" si="0"/>
        <v> </v>
      </c>
      <c r="F35" s="38" t="s">
        <v>96</v>
      </c>
      <c r="G35" s="189" t="s">
        <v>56</v>
      </c>
      <c r="H35" s="190"/>
      <c r="I35" s="46" t="str">
        <f>IF(SUM('施設・設備使用一覧'!AC18:AC19)*24=0,"時間",SUM('施設・設備使用一覧'!AC18)*24+SUM('施設・設備使用一覧'!AC19)*24)</f>
        <v>時間</v>
      </c>
      <c r="J35" s="45" t="str">
        <f t="shared" si="1"/>
        <v> </v>
      </c>
      <c r="K35" s="42" t="s">
        <v>96</v>
      </c>
      <c r="M35" s="189" t="s">
        <v>70</v>
      </c>
      <c r="N35" s="190"/>
      <c r="O35" s="28">
        <v>1110</v>
      </c>
      <c r="P35" s="189" t="s">
        <v>56</v>
      </c>
      <c r="Q35" s="190"/>
      <c r="R35" s="28">
        <v>240</v>
      </c>
    </row>
    <row r="36" spans="1:18" ht="18.75" customHeight="1">
      <c r="A36" s="290"/>
      <c r="B36" s="189" t="s">
        <v>55</v>
      </c>
      <c r="C36" s="190"/>
      <c r="D36" s="47" t="str">
        <f>IF('施設・設備使用一覧'!L17="","時間",CEILING('施設・設備使用一覧'!Q17-'施設・設備使用一覧'!L17,"1:00")*24)</f>
        <v>時間</v>
      </c>
      <c r="E36" s="45" t="str">
        <f t="shared" si="0"/>
        <v> </v>
      </c>
      <c r="F36" s="38" t="s">
        <v>96</v>
      </c>
      <c r="G36" s="189" t="s">
        <v>137</v>
      </c>
      <c r="H36" s="190"/>
      <c r="I36" s="46" t="str">
        <f>IF(SUM('施設・設備使用一覧'!I20:I20)*24=0,"時間",SUM('施設・設備使用一覧'!I20:I20)*24)</f>
        <v>時間</v>
      </c>
      <c r="J36" s="45" t="str">
        <f t="shared" si="1"/>
        <v> </v>
      </c>
      <c r="K36" s="42" t="s">
        <v>96</v>
      </c>
      <c r="M36" s="189" t="s">
        <v>55</v>
      </c>
      <c r="N36" s="190"/>
      <c r="O36" s="28">
        <v>2250</v>
      </c>
      <c r="P36" s="189" t="s">
        <v>137</v>
      </c>
      <c r="Q36" s="190"/>
      <c r="R36" s="28">
        <v>350</v>
      </c>
    </row>
    <row r="37" spans="1:18" ht="18.75" customHeight="1">
      <c r="A37" s="291"/>
      <c r="B37" s="189" t="s">
        <v>73</v>
      </c>
      <c r="C37" s="190"/>
      <c r="D37" s="47" t="str">
        <f>IF('施設・設備使用一覧'!L18="","時間",CEILING('施設・設備使用一覧'!Q18-'施設・設備使用一覧'!L18,"1:00")*24)</f>
        <v>時間</v>
      </c>
      <c r="E37" s="45" t="str">
        <f t="shared" si="0"/>
        <v> </v>
      </c>
      <c r="F37" s="38" t="s">
        <v>96</v>
      </c>
      <c r="G37" s="189" t="s">
        <v>145</v>
      </c>
      <c r="H37" s="190"/>
      <c r="I37" s="46" t="str">
        <f>IF(SUM('施設・設備使用一覧'!I21,'施設・設備使用一覧'!I23)*24=0,"時間",SUM('施設・設備使用一覧'!I21,'施設・設備使用一覧'!I23)*24)</f>
        <v>時間</v>
      </c>
      <c r="J37" s="45" t="str">
        <f t="shared" si="1"/>
        <v> </v>
      </c>
      <c r="K37" s="42" t="s">
        <v>96</v>
      </c>
      <c r="M37" s="189" t="s">
        <v>73</v>
      </c>
      <c r="N37" s="190"/>
      <c r="O37" s="28">
        <v>710</v>
      </c>
      <c r="P37" s="189" t="s">
        <v>145</v>
      </c>
      <c r="Q37" s="190"/>
      <c r="R37" s="28">
        <v>700</v>
      </c>
    </row>
    <row r="38" spans="1:18" ht="18.75" customHeight="1">
      <c r="A38" s="12" t="s">
        <v>57</v>
      </c>
      <c r="B38" s="188" t="s">
        <v>58</v>
      </c>
      <c r="C38" s="188"/>
      <c r="D38" s="188" t="s">
        <v>59</v>
      </c>
      <c r="E38" s="188"/>
      <c r="F38" s="188"/>
      <c r="G38" s="189" t="s">
        <v>146</v>
      </c>
      <c r="H38" s="190"/>
      <c r="I38" s="46" t="str">
        <f>IF(SUM('施設・設備使用一覧'!I22,'施設・設備使用一覧'!I24)*24=0,"時間",SUM('施設・設備使用一覧'!I22,'施設・設備使用一覧'!I24)*24)</f>
        <v>時間</v>
      </c>
      <c r="J38" s="45" t="str">
        <f t="shared" si="1"/>
        <v> </v>
      </c>
      <c r="K38" s="42" t="s">
        <v>96</v>
      </c>
      <c r="M38" s="71"/>
      <c r="N38" s="71"/>
      <c r="O38" s="72"/>
      <c r="P38" s="189" t="s">
        <v>146</v>
      </c>
      <c r="Q38" s="190"/>
      <c r="R38" s="28">
        <v>120</v>
      </c>
    </row>
    <row r="39" spans="1:11" ht="18.75" customHeight="1">
      <c r="A39" s="223"/>
      <c r="B39" s="293"/>
      <c r="C39" s="294"/>
      <c r="D39" s="296"/>
      <c r="E39" s="297"/>
      <c r="F39" s="298"/>
      <c r="G39" s="310" t="s">
        <v>60</v>
      </c>
      <c r="H39" s="310"/>
      <c r="I39" s="311" t="str">
        <f>IF(SUM(E27:E37)+SUM(J27:J38)=0," ",SUM(E27:E37)+SUM(J27:J38))</f>
        <v> </v>
      </c>
      <c r="J39" s="312"/>
      <c r="K39" s="273" t="s">
        <v>96</v>
      </c>
    </row>
    <row r="40" spans="1:11" ht="29.25" customHeight="1">
      <c r="A40" s="292"/>
      <c r="B40" s="191"/>
      <c r="C40" s="193"/>
      <c r="D40" s="299"/>
      <c r="E40" s="300"/>
      <c r="F40" s="301"/>
      <c r="G40" s="222" t="s">
        <v>30</v>
      </c>
      <c r="H40" s="222"/>
      <c r="I40" s="313"/>
      <c r="J40" s="314"/>
      <c r="K40" s="308"/>
    </row>
    <row r="41" spans="1:11" ht="18" customHeight="1">
      <c r="A41" s="292"/>
      <c r="B41" s="191"/>
      <c r="C41" s="193"/>
      <c r="D41" s="299"/>
      <c r="E41" s="300"/>
      <c r="F41" s="301"/>
      <c r="G41" s="310" t="s">
        <v>61</v>
      </c>
      <c r="H41" s="310"/>
      <c r="I41" s="306" t="str">
        <f>IF(X42," ",IF(IF(I24=" ",0,I24)+IF(I39=" ",0,I39)=0," ",IF(I24=" ",0,I24)+IF(I39=" ",0,I39)))</f>
        <v> </v>
      </c>
      <c r="J41" s="307"/>
      <c r="K41" s="273" t="s">
        <v>96</v>
      </c>
    </row>
    <row r="42" spans="1:24" ht="18.75" customHeight="1">
      <c r="A42" s="292"/>
      <c r="B42" s="191"/>
      <c r="C42" s="193"/>
      <c r="D42" s="299"/>
      <c r="E42" s="300"/>
      <c r="F42" s="301"/>
      <c r="G42" s="292" t="s">
        <v>62</v>
      </c>
      <c r="H42" s="292"/>
      <c r="I42" s="306"/>
      <c r="J42" s="307"/>
      <c r="K42" s="274"/>
      <c r="X42" s="6" t="b">
        <v>0</v>
      </c>
    </row>
    <row r="43" spans="1:11" ht="18.75" customHeight="1">
      <c r="A43" s="222"/>
      <c r="B43" s="280"/>
      <c r="C43" s="295"/>
      <c r="D43" s="302"/>
      <c r="E43" s="303"/>
      <c r="F43" s="304"/>
      <c r="G43" s="222" t="s">
        <v>63</v>
      </c>
      <c r="H43" s="222"/>
      <c r="I43" s="306"/>
      <c r="J43" s="307"/>
      <c r="K43" s="308"/>
    </row>
    <row r="44" spans="1:11" ht="6" customHeight="1">
      <c r="A44" s="309"/>
      <c r="B44" s="309"/>
      <c r="C44" s="309"/>
      <c r="D44" s="309"/>
      <c r="E44" s="309"/>
      <c r="F44" s="309"/>
      <c r="G44" s="309"/>
      <c r="H44" s="309"/>
      <c r="I44" s="192"/>
      <c r="J44" s="192"/>
      <c r="K44" s="40"/>
    </row>
    <row r="45" spans="1:11" ht="12">
      <c r="A45" s="305" t="s">
        <v>64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9"/>
    </row>
    <row r="46" spans="1:11" ht="12">
      <c r="A46" s="305" t="s">
        <v>65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9"/>
    </row>
    <row r="47" spans="1:11" ht="12">
      <c r="A47" s="305" t="s">
        <v>99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9"/>
    </row>
    <row r="48" spans="1:11" ht="12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9"/>
    </row>
    <row r="49" spans="1:11" ht="12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9"/>
    </row>
  </sheetData>
  <sheetProtection/>
  <protectedRanges>
    <protectedRange sqref="B24:G26" name="範囲12"/>
    <protectedRange sqref="D20:H23" name="範囲11"/>
    <protectedRange sqref="B20:B23" name="範囲10"/>
    <protectedRange sqref="L1:W26 L39:W65536 L27:O30 L33:O38 L31:L32 O31:O32 R27:W38" name="範囲9"/>
    <protectedRange sqref="B15:B18" name="範囲8"/>
    <protectedRange sqref="D15:H18" name="範囲7"/>
    <protectedRange sqref="B15:B18" name="範囲6"/>
    <protectedRange sqref="I11" name="範囲5"/>
    <protectedRange sqref="B11" name="範囲4"/>
    <protectedRange sqref="B10" name="範囲3"/>
    <protectedRange sqref="C6:K9" name="範囲2"/>
    <protectedRange sqref="H3" name="範囲1"/>
    <protectedRange sqref="L14:L24" name="範囲13"/>
  </protectedRanges>
  <mergeCells count="133">
    <mergeCell ref="P30:Q30"/>
    <mergeCell ref="P32:Q32"/>
    <mergeCell ref="P38:Q38"/>
    <mergeCell ref="M27:M30"/>
    <mergeCell ref="M32:N32"/>
    <mergeCell ref="A47:J47"/>
    <mergeCell ref="G39:H39"/>
    <mergeCell ref="I39:J40"/>
    <mergeCell ref="K39:K40"/>
    <mergeCell ref="G40:H40"/>
    <mergeCell ref="A48:J48"/>
    <mergeCell ref="A49:J49"/>
    <mergeCell ref="I41:J43"/>
    <mergeCell ref="K41:K43"/>
    <mergeCell ref="G42:H42"/>
    <mergeCell ref="G43:H43"/>
    <mergeCell ref="A44:J44"/>
    <mergeCell ref="A45:J45"/>
    <mergeCell ref="G41:H41"/>
    <mergeCell ref="A46:J46"/>
    <mergeCell ref="A39:A43"/>
    <mergeCell ref="B39:C43"/>
    <mergeCell ref="D39:F43"/>
    <mergeCell ref="M36:N36"/>
    <mergeCell ref="P36:Q36"/>
    <mergeCell ref="B37:C37"/>
    <mergeCell ref="G37:H37"/>
    <mergeCell ref="M37:N37"/>
    <mergeCell ref="P37:Q37"/>
    <mergeCell ref="G38:H38"/>
    <mergeCell ref="M34:N34"/>
    <mergeCell ref="P34:Q34"/>
    <mergeCell ref="B35:C35"/>
    <mergeCell ref="G35:H35"/>
    <mergeCell ref="M35:N35"/>
    <mergeCell ref="P35:Q35"/>
    <mergeCell ref="M31:N31"/>
    <mergeCell ref="P31:Q31"/>
    <mergeCell ref="B33:C33"/>
    <mergeCell ref="G33:H33"/>
    <mergeCell ref="M33:N33"/>
    <mergeCell ref="P33:Q33"/>
    <mergeCell ref="P27:Q27"/>
    <mergeCell ref="G28:H28"/>
    <mergeCell ref="P28:Q28"/>
    <mergeCell ref="G29:H29"/>
    <mergeCell ref="P29:Q29"/>
    <mergeCell ref="A25:A26"/>
    <mergeCell ref="B25:G25"/>
    <mergeCell ref="H25:H26"/>
    <mergeCell ref="B26:G26"/>
    <mergeCell ref="A27:A37"/>
    <mergeCell ref="G27:H27"/>
    <mergeCell ref="B31:C31"/>
    <mergeCell ref="G31:H31"/>
    <mergeCell ref="B34:C34"/>
    <mergeCell ref="G34:H34"/>
    <mergeCell ref="J22:J23"/>
    <mergeCell ref="B27:B30"/>
    <mergeCell ref="B32:C32"/>
    <mergeCell ref="G30:H30"/>
    <mergeCell ref="G32:H32"/>
    <mergeCell ref="K22:K23"/>
    <mergeCell ref="B24:C24"/>
    <mergeCell ref="D24:G24"/>
    <mergeCell ref="I24:J26"/>
    <mergeCell ref="K24:K26"/>
    <mergeCell ref="I20:I21"/>
    <mergeCell ref="J20:J21"/>
    <mergeCell ref="K20:K21"/>
    <mergeCell ref="I22:I23"/>
    <mergeCell ref="A22:A23"/>
    <mergeCell ref="C22:C23"/>
    <mergeCell ref="D22:D23"/>
    <mergeCell ref="E22:F23"/>
    <mergeCell ref="G22:G23"/>
    <mergeCell ref="H22:H23"/>
    <mergeCell ref="K17:K18"/>
    <mergeCell ref="D19:F19"/>
    <mergeCell ref="G19:H19"/>
    <mergeCell ref="A20:A21"/>
    <mergeCell ref="C20:C21"/>
    <mergeCell ref="D20:D21"/>
    <mergeCell ref="E20:F21"/>
    <mergeCell ref="G20:G21"/>
    <mergeCell ref="H20:H21"/>
    <mergeCell ref="I15:I16"/>
    <mergeCell ref="J15:J16"/>
    <mergeCell ref="K15:K16"/>
    <mergeCell ref="C17:C18"/>
    <mergeCell ref="D17:D18"/>
    <mergeCell ref="E17:F18"/>
    <mergeCell ref="G17:G18"/>
    <mergeCell ref="H17:H18"/>
    <mergeCell ref="I17:I18"/>
    <mergeCell ref="J17:J18"/>
    <mergeCell ref="G13:H13"/>
    <mergeCell ref="E14:F14"/>
    <mergeCell ref="C15:C16"/>
    <mergeCell ref="D15:D16"/>
    <mergeCell ref="E15:F16"/>
    <mergeCell ref="G15:G16"/>
    <mergeCell ref="H15:H16"/>
    <mergeCell ref="G11:H11"/>
    <mergeCell ref="I11:K11"/>
    <mergeCell ref="C7:D7"/>
    <mergeCell ref="E7:K7"/>
    <mergeCell ref="B12:B14"/>
    <mergeCell ref="C12:C14"/>
    <mergeCell ref="D12:H12"/>
    <mergeCell ref="I12:I14"/>
    <mergeCell ref="J12:K14"/>
    <mergeCell ref="D13:F13"/>
    <mergeCell ref="A5:K5"/>
    <mergeCell ref="A6:A9"/>
    <mergeCell ref="C6:K6"/>
    <mergeCell ref="A12:A14"/>
    <mergeCell ref="O7:O9"/>
    <mergeCell ref="C8:K8"/>
    <mergeCell ref="C9:D9"/>
    <mergeCell ref="E9:K9"/>
    <mergeCell ref="B10:K10"/>
    <mergeCell ref="B11:F11"/>
    <mergeCell ref="B38:C38"/>
    <mergeCell ref="D38:F38"/>
    <mergeCell ref="B36:C36"/>
    <mergeCell ref="G36:H36"/>
    <mergeCell ref="I19:K19"/>
    <mergeCell ref="A1:K1"/>
    <mergeCell ref="A2:K2"/>
    <mergeCell ref="A3:G3"/>
    <mergeCell ref="H3:K3"/>
    <mergeCell ref="A4:K4"/>
  </mergeCells>
  <dataValidations count="1">
    <dataValidation type="list" allowBlank="1" showInputMessage="1" showErrorMessage="1" sqref="C9:D9">
      <formula1>"勤務先・自宅・携帯,勤務先,自宅,携帯"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Uketuke01</dc:creator>
  <cp:keywords/>
  <dc:description/>
  <cp:lastModifiedBy>Z1HK30USER</cp:lastModifiedBy>
  <cp:lastPrinted>2019-08-20T03:00:00Z</cp:lastPrinted>
  <dcterms:created xsi:type="dcterms:W3CDTF">2007-03-11T04:13:35Z</dcterms:created>
  <dcterms:modified xsi:type="dcterms:W3CDTF">2023-06-11T05:20:16Z</dcterms:modified>
  <cp:category/>
  <cp:version/>
  <cp:contentType/>
  <cp:contentStatus/>
</cp:coreProperties>
</file>